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firstSheet="5" activeTab="9"/>
  </bookViews>
  <sheets>
    <sheet name="Wydatki" sheetId="1" r:id="rId1"/>
    <sheet name="Dochody" sheetId="2" r:id="rId2"/>
    <sheet name="PF-zlecone" sheetId="3" r:id="rId3"/>
    <sheet name="D-subw.dot." sheetId="4" r:id="rId4"/>
    <sheet name="PF-SP Gogolice" sheetId="5" r:id="rId5"/>
    <sheet name="PF-SP Stołeczna" sheetId="6" r:id="rId6"/>
    <sheet name="PF-SP Trzcińsko" sheetId="7" r:id="rId7"/>
    <sheet name="PF-Gimnazjum" sheetId="8" r:id="rId8"/>
    <sheet name="PF-Gim Dorosli" sheetId="9" r:id="rId9"/>
    <sheet name="PF- OPS" sheetId="10" r:id="rId10"/>
    <sheet name="PF - Urząd" sheetId="11" r:id="rId11"/>
  </sheets>
  <definedNames>
    <definedName name="_xlnm.Print_Area" localSheetId="1">'Dochody'!$A$1:$H$140</definedName>
    <definedName name="_xlnm.Print_Area" localSheetId="10">'PF - Urząd'!$A$1:$H$432</definedName>
    <definedName name="_xlnm.Print_Area" localSheetId="9">'PF- OPS'!$A$1:$H$86</definedName>
    <definedName name="_xlnm.Print_Area" localSheetId="8">'PF-Gim Dorosli'!$A$1:$H$34</definedName>
    <definedName name="_xlnm.Print_Area" localSheetId="7">'PF-Gimnazjum'!$A$1:$H$73</definedName>
    <definedName name="_xlnm.Print_Area" localSheetId="4">'PF-SP Gogolice'!$A$1:$H$91</definedName>
    <definedName name="_xlnm.Print_Area" localSheetId="5">'PF-SP Stołeczna'!$A$1:$H$84</definedName>
    <definedName name="_xlnm.Print_Area" localSheetId="6">'PF-SP Trzcińsko'!$A$1:$H$98</definedName>
    <definedName name="_xlnm.Print_Area" localSheetId="2">'PF-zlecone'!$A$1:$D$109</definedName>
    <definedName name="_xlnm.Print_Area" localSheetId="0">'Wydatki'!$A$1:$H$519</definedName>
    <definedName name="_xlnm.Print_Titles" localSheetId="1">'Dochody'!$11:$11</definedName>
    <definedName name="_xlnm.Print_Titles" localSheetId="3">'D-subw.dot.'!$10:$10</definedName>
    <definedName name="_xlnm.Print_Titles" localSheetId="9">'PF- OPS'!$23:$23</definedName>
    <definedName name="_xlnm.Print_Titles" localSheetId="7">'PF-Gimnazjum'!$14:$14</definedName>
    <definedName name="_xlnm.Print_Titles" localSheetId="4">'PF-SP Gogolice'!$14:$14</definedName>
    <definedName name="_xlnm.Print_Titles" localSheetId="5">'PF-SP Stołeczna'!$14:$14</definedName>
    <definedName name="_xlnm.Print_Titles" localSheetId="6">'PF-SP Trzcińsko'!$24:$24</definedName>
    <definedName name="_xlnm.Print_Titles" localSheetId="0">'Wydatki'!$13:$13</definedName>
  </definedNames>
  <calcPr fullCalcOnLoad="1"/>
</workbook>
</file>

<file path=xl/sharedStrings.xml><?xml version="1.0" encoding="utf-8"?>
<sst xmlns="http://schemas.openxmlformats.org/spreadsheetml/2006/main" count="5386" uniqueCount="595">
  <si>
    <t>Dział</t>
  </si>
  <si>
    <t>§</t>
  </si>
  <si>
    <t>Treść</t>
  </si>
  <si>
    <t>Ogólna kwota wydatków planowanych – w zł</t>
  </si>
  <si>
    <t>- w tym:</t>
  </si>
  <si>
    <t>rozdział</t>
  </si>
  <si>
    <t>- wydatki na zadania własne Gminy (w zł)</t>
  </si>
  <si>
    <t>- wydatki na zadania zlecone (w zł)</t>
  </si>
  <si>
    <t xml:space="preserve">- wydatki na zadania realizowane na podstawie porozumień z organami administracji rządowej (w zł) </t>
  </si>
  <si>
    <t>- wydatki na zadania realizowane na podstawie porozumień (umów) między j.s.t  (w zł)</t>
  </si>
  <si>
    <t>1</t>
  </si>
  <si>
    <t>2</t>
  </si>
  <si>
    <t>3</t>
  </si>
  <si>
    <t>4</t>
  </si>
  <si>
    <t>5</t>
  </si>
  <si>
    <t>6</t>
  </si>
  <si>
    <t>7</t>
  </si>
  <si>
    <t>8</t>
  </si>
  <si>
    <t>010</t>
  </si>
  <si>
    <t>4300</t>
  </si>
  <si>
    <t>Rolnictwo i łowiectwo</t>
  </si>
  <si>
    <t>Zakup usług pozostałych</t>
  </si>
  <si>
    <t>01030</t>
  </si>
  <si>
    <t>2850</t>
  </si>
  <si>
    <t>Izby Rolnicze</t>
  </si>
  <si>
    <t>Wpłaty gmin na rzecz izb rolniczych w wysokości 2% uzyskanych wpływów z podatku rolnego</t>
  </si>
  <si>
    <t>01095</t>
  </si>
  <si>
    <t>4210</t>
  </si>
  <si>
    <t>Pozostała działalność</t>
  </si>
  <si>
    <t>- razem rozdział 01095</t>
  </si>
  <si>
    <t>Razem dział 010</t>
  </si>
  <si>
    <t>600</t>
  </si>
  <si>
    <t>6050</t>
  </si>
  <si>
    <t>Transport i łączność</t>
  </si>
  <si>
    <t>Drogi publiczne powiatowe</t>
  </si>
  <si>
    <t>Drogi publiczne gminne</t>
  </si>
  <si>
    <t>Zakup usług remontowych</t>
  </si>
  <si>
    <t>- razem rozdział 60016</t>
  </si>
  <si>
    <t>Razem dział 600</t>
  </si>
  <si>
    <t>700</t>
  </si>
  <si>
    <t>70005</t>
  </si>
  <si>
    <t>4430</t>
  </si>
  <si>
    <t>Gospodarka mieszkaniowa</t>
  </si>
  <si>
    <t>Gospodarka gruntami i nieruchomościami</t>
  </si>
  <si>
    <t>Różne opłaty i składki</t>
  </si>
  <si>
    <t>- razem rozdział 70005</t>
  </si>
  <si>
    <t>70095</t>
  </si>
  <si>
    <t>4270</t>
  </si>
  <si>
    <t>- razem rozdział 70095</t>
  </si>
  <si>
    <t>Razem dział 700</t>
  </si>
  <si>
    <t>710</t>
  </si>
  <si>
    <t>71035</t>
  </si>
  <si>
    <t>Działalność usługowa</t>
  </si>
  <si>
    <t>Cmentarze</t>
  </si>
  <si>
    <t>Razem dział 710</t>
  </si>
  <si>
    <t>750</t>
  </si>
  <si>
    <t>75011</t>
  </si>
  <si>
    <t>4010</t>
  </si>
  <si>
    <t>4110</t>
  </si>
  <si>
    <t>4120</t>
  </si>
  <si>
    <t>Administracja publiczna</t>
  </si>
  <si>
    <t>Urzędy wojewódzkie</t>
  </si>
  <si>
    <t>Wynagrodzenia osobowe...</t>
  </si>
  <si>
    <t>Zakup materiałów...</t>
  </si>
  <si>
    <t>- razem rozdział 75011</t>
  </si>
  <si>
    <t>75020</t>
  </si>
  <si>
    <t>Starostwa powiatowe</t>
  </si>
  <si>
    <t>- razem rozdział 75020</t>
  </si>
  <si>
    <t>75022</t>
  </si>
  <si>
    <t>3030</t>
  </si>
  <si>
    <t>4410</t>
  </si>
  <si>
    <t>Różne wydatki na rzecz osób fizycznych</t>
  </si>
  <si>
    <t>Podróże służbowe krajowe</t>
  </si>
  <si>
    <t>- razem rozdział 75022</t>
  </si>
  <si>
    <t>75023</t>
  </si>
  <si>
    <t>3020</t>
  </si>
  <si>
    <t>4040</t>
  </si>
  <si>
    <t>Nagrody i wydatki osobowe nie zaliczone do wynagrodzeń</t>
  </si>
  <si>
    <t>Dodatkowe wynagrodzenie roczne</t>
  </si>
  <si>
    <t>Zakup materiałów i wyposażenia</t>
  </si>
  <si>
    <t>Zakup energii</t>
  </si>
  <si>
    <t>Odpisy na zakładowy fundusz świadczeń socjalnych</t>
  </si>
  <si>
    <t>- razem rozdział 75023</t>
  </si>
  <si>
    <t>Wynagrodzenia agencyjno-prowizyjne</t>
  </si>
  <si>
    <t>- razem rozdział 75095</t>
  </si>
  <si>
    <t>Razem dział 750</t>
  </si>
  <si>
    <t>751</t>
  </si>
  <si>
    <t>75101</t>
  </si>
  <si>
    <t>Urzędy naczelnych organów władzy państwowej, kontroli i ochrony prawa oraz sądownictwa</t>
  </si>
  <si>
    <t>Urzędy naczelnych organów władzy państwowej, kontroli i ochrony prawa</t>
  </si>
  <si>
    <t>Razem dział 751</t>
  </si>
  <si>
    <t>754</t>
  </si>
  <si>
    <t>75403</t>
  </si>
  <si>
    <t>Bezpieczeństwo publiczne i ochrona przeciwpożarowa</t>
  </si>
  <si>
    <t>Jednostki terenowe Policji</t>
  </si>
  <si>
    <t>75412</t>
  </si>
  <si>
    <t>4260</t>
  </si>
  <si>
    <t>Ochotnicze straże pożarne</t>
  </si>
  <si>
    <t>4440</t>
  </si>
  <si>
    <t>- razem rozdział 75412</t>
  </si>
  <si>
    <t>-</t>
  </si>
  <si>
    <t>75416</t>
  </si>
  <si>
    <t>Straż Miejska</t>
  </si>
  <si>
    <t>- razem rozdział 75416</t>
  </si>
  <si>
    <t>Razem dział 754</t>
  </si>
  <si>
    <t>757</t>
  </si>
  <si>
    <t>75702</t>
  </si>
  <si>
    <t>8070</t>
  </si>
  <si>
    <t>Obsługa długu publicznego</t>
  </si>
  <si>
    <t>Obsługa papierów wartościowych, kredytów i pożyczek jednostek samorządu terytorialnego</t>
  </si>
  <si>
    <t>Razem dział 757</t>
  </si>
  <si>
    <t>758</t>
  </si>
  <si>
    <t>75814</t>
  </si>
  <si>
    <t>2910</t>
  </si>
  <si>
    <t>Różne rozliczenia</t>
  </si>
  <si>
    <t>Różne rozliczenia finansowe</t>
  </si>
  <si>
    <t>- razem rozdział 75814</t>
  </si>
  <si>
    <t>75818</t>
  </si>
  <si>
    <t>4810</t>
  </si>
  <si>
    <t>Rezerwy ogólne i celowe</t>
  </si>
  <si>
    <t>Rezerwy na inwestycje i zakupy inwestycyjne</t>
  </si>
  <si>
    <t>- razem rozdział 75818</t>
  </si>
  <si>
    <t>Razem dział 758</t>
  </si>
  <si>
    <t>801</t>
  </si>
  <si>
    <t>80101</t>
  </si>
  <si>
    <t>Oświata i wychowanie</t>
  </si>
  <si>
    <t>Szkoły podstawowe</t>
  </si>
  <si>
    <t>Zakup pomocy naukowych, dydaktycznych i książek</t>
  </si>
  <si>
    <t>- razem rozdział 80101</t>
  </si>
  <si>
    <t>80104</t>
  </si>
  <si>
    <t>- razem rozdział 80104</t>
  </si>
  <si>
    <t>80110</t>
  </si>
  <si>
    <t>Gimnazja</t>
  </si>
  <si>
    <t>- razem rozdział 80110</t>
  </si>
  <si>
    <t>Dowożenie uczniów do szkól</t>
  </si>
  <si>
    <t>Dokształcanie i doskonalenie nauczycieli</t>
  </si>
  <si>
    <t>- razem rozdział 80146</t>
  </si>
  <si>
    <t>Razem dział 801</t>
  </si>
  <si>
    <t>Ochrona zdrowia</t>
  </si>
  <si>
    <t>Publiczna służba krwi</t>
  </si>
  <si>
    <t>Przeciwdziałanie alkoholizmowi</t>
  </si>
  <si>
    <t>- razem rozdział 85154</t>
  </si>
  <si>
    <t>Razem dział 851</t>
  </si>
  <si>
    <t>Składki na ubezpieczenie zdrowotne</t>
  </si>
  <si>
    <t>3110</t>
  </si>
  <si>
    <t>Zasiłki i pomoc w naturze oraz składki na ubezpieczenia społeczne</t>
  </si>
  <si>
    <t>Świadczenia społeczne</t>
  </si>
  <si>
    <t>Dodatki mieszkaniowe</t>
  </si>
  <si>
    <t>Ośrodki pomocy społecznej</t>
  </si>
  <si>
    <t>Edukacyjna opieka wychowawcza</t>
  </si>
  <si>
    <t>Świetlice szkolne</t>
  </si>
  <si>
    <t>- razem rozdział 85401</t>
  </si>
  <si>
    <t>Przedszkola</t>
  </si>
  <si>
    <t>Dotacja podmiotowa z budżetu dla zakładu budżetowego</t>
  </si>
  <si>
    <t>85412</t>
  </si>
  <si>
    <t>Razem dział 854</t>
  </si>
  <si>
    <t>900</t>
  </si>
  <si>
    <t>Gospodarka komunalna i ochrona środowiska</t>
  </si>
  <si>
    <t>Gospodarka ściekowa i ochrona wód</t>
  </si>
  <si>
    <t>90002</t>
  </si>
  <si>
    <t>Gospodarka odpadami</t>
  </si>
  <si>
    <t>Oczyszczanie miast i wsi</t>
  </si>
  <si>
    <t>Utrzymanie zieleni w miastach i gminach</t>
  </si>
  <si>
    <t>Oświetlenie ulic, placów i dróg</t>
  </si>
  <si>
    <t>- razem rozdział 90015</t>
  </si>
  <si>
    <t>90095</t>
  </si>
  <si>
    <t>Razem dział 900</t>
  </si>
  <si>
    <t>921</t>
  </si>
  <si>
    <t>92109</t>
  </si>
  <si>
    <t>Kultura i ochrona dziedzictwa narodowego</t>
  </si>
  <si>
    <t>Domy i ośrodki kultury, świetlice i kluby</t>
  </si>
  <si>
    <t>- razem rozdział 92109</t>
  </si>
  <si>
    <t>92120</t>
  </si>
  <si>
    <t>Ochrona i konserwacja zabytków</t>
  </si>
  <si>
    <t>Razem dział 921</t>
  </si>
  <si>
    <t>926</t>
  </si>
  <si>
    <t>92605</t>
  </si>
  <si>
    <t>Kultura fizyczna i sport</t>
  </si>
  <si>
    <t>Zadania w zakresie kultury fizycznej i sportu</t>
  </si>
  <si>
    <t>Razem dział 926</t>
  </si>
  <si>
    <t>Ogółem:</t>
  </si>
  <si>
    <t>Dział/</t>
  </si>
  <si>
    <t>Ogólna kwota dochodów planowanych – w zł</t>
  </si>
  <si>
    <t>- dochody związane z realizacją zadań własnych (w zł)</t>
  </si>
  <si>
    <t>- dochody związane z realizacją zadań zleconych (w zł)</t>
  </si>
  <si>
    <t xml:space="preserve">- dochody na zadania realizowane na podstawie porozumień z organami administracji rządowej (w zł) </t>
  </si>
  <si>
    <t>- dochody na zadania realizowane na podstawie porozumień (umów) między j.s.t  (w zł)</t>
  </si>
  <si>
    <t>Wpływy z różnych opłat</t>
  </si>
  <si>
    <t>020</t>
  </si>
  <si>
    <t>02095</t>
  </si>
  <si>
    <t>Leśnictwo</t>
  </si>
  <si>
    <t>Razem dział 020</t>
  </si>
  <si>
    <t>Wpływy z usług</t>
  </si>
  <si>
    <t>60014</t>
  </si>
  <si>
    <t>Wpływy z opłat za zarząd, użytkowanie  i użytkowanie wieczyste nieruchomości</t>
  </si>
  <si>
    <t>Pozostałe odsetki</t>
  </si>
  <si>
    <t>Wpływy ze sprzedaży wyrobów i składników majątkowych</t>
  </si>
  <si>
    <t>Dotacje celowe otrzymane z budżetu państwa na zadania bieżące realizowane przez gminę na podstawie porozumień z organami administracji rządowej</t>
  </si>
  <si>
    <r>
      <t xml:space="preserve"> </t>
    </r>
    <r>
      <rPr>
        <b/>
        <u val="single"/>
        <sz val="10"/>
        <rFont val="Times New Roman"/>
        <family val="1"/>
      </rPr>
      <t>751</t>
    </r>
  </si>
  <si>
    <t>756</t>
  </si>
  <si>
    <t>Wpływy z podatku dochodowego od osób fizycznych</t>
  </si>
  <si>
    <t>Podatek od działalności gospodarczej osób fizycznych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</si>
  <si>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</si>
  <si>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</si>
  <si>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</si>
  <si>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</si>
  <si>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</si>
  <si>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</si>
  <si>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- razem rozdział 75615</t>
  </si>
  <si>
    <t>Podatek od spadków i darowizn</t>
  </si>
  <si>
    <t>Podatek od posiadania psów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</si>
  <si>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</si>
  <si>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</si>
  <si>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</si>
  <si>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</si>
  <si>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Wpływy z opłaty eksploatacyjnej</t>
  </si>
  <si>
    <t>- razem rozdział 75618</t>
  </si>
  <si>
    <t>75621</t>
  </si>
  <si>
    <t>- razem rozdział 75621</t>
  </si>
  <si>
    <t>Razem dział 756</t>
  </si>
  <si>
    <t>75801</t>
  </si>
  <si>
    <t>Część oświatowa subwencji ogólnej dla jednostek samorządu terytorialnego</t>
  </si>
  <si>
    <t>Subwencje ogólne...</t>
  </si>
  <si>
    <t>OGÓŁEM:</t>
  </si>
  <si>
    <t>Załącznik Nr 1</t>
  </si>
  <si>
    <t>Burmistrza Gminy</t>
  </si>
  <si>
    <t>Odsetki od nieterminowych wpłat z tytułu… opłat</t>
  </si>
  <si>
    <t>Dotacje celowe otrzymane z budżetu państwa na realizację zadań bieżących z zakresu administracji rządowej oraz innych zadań zleconych gminie ustawami</t>
  </si>
  <si>
    <t>Dotacje celowe otrzymane z budżetu państwa na realizację zadań bieżących z zakresu administracji rządowej…</t>
  </si>
  <si>
    <t>Wpływy z oplat za zezwolenia na sprzedaż alkoholu</t>
  </si>
  <si>
    <t>Subwencje ogólne z budżetu państwa</t>
  </si>
  <si>
    <t>Załącznik Nr 2</t>
  </si>
  <si>
    <t>Wydatki inwestycyjne jednostek budżetowych</t>
  </si>
  <si>
    <t>w tym:</t>
  </si>
  <si>
    <t>4110-1</t>
  </si>
  <si>
    <t>4110-2</t>
  </si>
  <si>
    <t>4120-1</t>
  </si>
  <si>
    <t>4120-2</t>
  </si>
  <si>
    <t>Zakup materiałów i wyposazenia</t>
  </si>
  <si>
    <t>Rezerwy</t>
  </si>
  <si>
    <t>4810-1</t>
  </si>
  <si>
    <t>4810-2</t>
  </si>
  <si>
    <t>Zakup usług zdrowotnych (dopłaty do badań profilaktycznych)</t>
  </si>
  <si>
    <t>3110-1</t>
  </si>
  <si>
    <t>3110-2</t>
  </si>
  <si>
    <t>Składki na ubezpieczenia społeczne</t>
  </si>
  <si>
    <t>- razem rozdział 90001</t>
  </si>
  <si>
    <t>4270-1</t>
  </si>
  <si>
    <t>4270-2</t>
  </si>
  <si>
    <t>- remonty i konserwacje murów obronnych w mieście</t>
  </si>
  <si>
    <t>Obiekty sportowe</t>
  </si>
  <si>
    <t>- razem rozdział 92605</t>
  </si>
  <si>
    <t>Załącznik Nr 3</t>
  </si>
  <si>
    <t>Zasiłki  i  pomoc w  naturze  oraz  składki na  ubezpieczenia  społeczne</t>
  </si>
  <si>
    <t>Załącznik Nr 4</t>
  </si>
  <si>
    <t>w tym - na zadanie:</t>
  </si>
  <si>
    <t xml:space="preserve">w tym - na zadanie: </t>
  </si>
  <si>
    <t>Załącznik Nr 5</t>
  </si>
  <si>
    <t>Załącznik Nr 6</t>
  </si>
  <si>
    <t>Załącznik Nr 7</t>
  </si>
  <si>
    <t>Załącznik Nr 8</t>
  </si>
  <si>
    <t>Załącznik Nr 9</t>
  </si>
  <si>
    <t>Odsetki od nieterminowych wpłat z tytułu podatków i opłat.</t>
  </si>
  <si>
    <t>Zasiłki i  pomoc  w naturze  oraz składki  na  ubezpieczenia społeczne</t>
  </si>
  <si>
    <t>Kwoty dochodów z dotacji – w zł</t>
  </si>
  <si>
    <t>Kwoty wydatków  – w zł</t>
  </si>
  <si>
    <t>Dochody budżetu państwa związane z realizacją zadań zlecanych jednostkom samorządu terytorialnego</t>
  </si>
  <si>
    <t>w tym - na zadnie:</t>
  </si>
  <si>
    <t>Razem dział 400</t>
  </si>
  <si>
    <t>Wytwarzanie i zaopatrywanie w energię elektryczną,gaz i wodę</t>
  </si>
  <si>
    <t>Dostarczanie wody</t>
  </si>
  <si>
    <t>0470</t>
  </si>
  <si>
    <t>0690</t>
  </si>
  <si>
    <t>0750</t>
  </si>
  <si>
    <t>0770</t>
  </si>
  <si>
    <t>0910</t>
  </si>
  <si>
    <t>0920</t>
  </si>
  <si>
    <t>0840</t>
  </si>
  <si>
    <t>2020</t>
  </si>
  <si>
    <t>2010</t>
  </si>
  <si>
    <t>2320</t>
  </si>
  <si>
    <t>0010</t>
  </si>
  <si>
    <t>0020</t>
  </si>
  <si>
    <t>0410</t>
  </si>
  <si>
    <t>0460</t>
  </si>
  <si>
    <t>0480</t>
  </si>
  <si>
    <t>0360</t>
  </si>
  <si>
    <t>0370</t>
  </si>
  <si>
    <t>0430</t>
  </si>
  <si>
    <t>0450</t>
  </si>
  <si>
    <t>Pomoc społeczna</t>
  </si>
  <si>
    <t>0830</t>
  </si>
  <si>
    <t>0350</t>
  </si>
  <si>
    <t>0310</t>
  </si>
  <si>
    <t>0320</t>
  </si>
  <si>
    <t>0330</t>
  </si>
  <si>
    <t>0340</t>
  </si>
  <si>
    <t>0500</t>
  </si>
  <si>
    <t>0490</t>
  </si>
  <si>
    <t>2920</t>
  </si>
  <si>
    <t>Część wyrównawcza subwencji ogólnej dla gmin</t>
  </si>
  <si>
    <t>Odsetki od nieterminowych  wpłat z tytułu… opłat</t>
  </si>
  <si>
    <t>- razem rozdział 90002</t>
  </si>
  <si>
    <t>2440</t>
  </si>
  <si>
    <t>- razem rozdział 85214</t>
  </si>
  <si>
    <t>Razem dział 852</t>
  </si>
  <si>
    <t>- razem rozdział 85219</t>
  </si>
  <si>
    <t>Dochody z najmu i dzierżawy składników majątkowych… oraz innych umów o podobnym charakterze</t>
  </si>
  <si>
    <t>0750-1</t>
  </si>
  <si>
    <t>0750-2</t>
  </si>
  <si>
    <t>- dochody jw.. z gospodarki mieszkaniowej</t>
  </si>
  <si>
    <t>Odsetki od nieterminowych wpłat z tytułu podatków…</t>
  </si>
  <si>
    <t xml:space="preserve"> - razem rozdział 75601</t>
  </si>
  <si>
    <t>Udziały gmin w  podatkach  stanowiących  dochód  budżetu  państwa</t>
  </si>
  <si>
    <t>6050-1</t>
  </si>
  <si>
    <t>6050-2</t>
  </si>
  <si>
    <r>
      <t xml:space="preserve">Zakup usług remontowych </t>
    </r>
  </si>
  <si>
    <t>- remonty innych obiektów i urzadzeń komunalnych (poza objętymi w innych działach klasyfikacji budżetowej)</t>
  </si>
  <si>
    <t>- składki FP od wynagrodzeń (jw.)</t>
  </si>
  <si>
    <t>w tym- dla:</t>
  </si>
  <si>
    <t>4440-1</t>
  </si>
  <si>
    <t>4440-2</t>
  </si>
  <si>
    <t>Składki na ubezpieczenia społeczne:</t>
  </si>
  <si>
    <t>Składki na Fundusz Pracy:</t>
  </si>
  <si>
    <t>Zwrot dotacji… pobranych w nadmiernej wysokości</t>
  </si>
  <si>
    <t>4210-1</t>
  </si>
  <si>
    <t>4210-2</t>
  </si>
  <si>
    <t>4300-1</t>
  </si>
  <si>
    <t>- zakup związany z promocją miasta i gminy</t>
  </si>
  <si>
    <t>4300-2</t>
  </si>
  <si>
    <t>z tego:</t>
  </si>
  <si>
    <t>Rózne opłaty i składki</t>
  </si>
  <si>
    <t>4440-3</t>
  </si>
  <si>
    <t>- razem rozdział 80113</t>
  </si>
  <si>
    <t>Wynagrodzenia osobowe pracowników</t>
  </si>
  <si>
    <t>4440-4</t>
  </si>
  <si>
    <t>Składki na ubezpieczenie społeczne</t>
  </si>
  <si>
    <t>Składki na Fundusz Pracy</t>
  </si>
  <si>
    <t>Dowożenie uczniów do szkół</t>
  </si>
  <si>
    <t>- nauczycieli</t>
  </si>
  <si>
    <t>- pracowników obsługi</t>
  </si>
  <si>
    <t xml:space="preserve">Składki na ubezpieczenia społeczne </t>
  </si>
  <si>
    <t xml:space="preserve">Składki na Fundusz Pracy </t>
  </si>
  <si>
    <t>w tym - dla:</t>
  </si>
  <si>
    <t>- remonty i konserwacje zabytkowych obiektów sakralnych na terenie miasta i gminy</t>
  </si>
  <si>
    <t xml:space="preserve">- budowa hali widowiskowo-sportowej w miescie </t>
  </si>
  <si>
    <t>- razem rozdział 92601</t>
  </si>
  <si>
    <t>Składki na Fundusz Pracy (jw.)</t>
  </si>
  <si>
    <t>Kwoty dochodów  – w zł</t>
  </si>
  <si>
    <t>w tym - dla :</t>
  </si>
  <si>
    <t>Odsetki od nieterminowych wpłat z tytułu … opłat</t>
  </si>
  <si>
    <t>Załącznik Nr 10</t>
  </si>
  <si>
    <t>Kolonie i obozy oraz inne formy wypoczynku dzieci i młodzieży szkolnej, a także szkolenia młodzieży</t>
  </si>
  <si>
    <t>Dochody z najmu i dzierżawy składników majątkowych…oraz innych umów o podobnym charakterze</t>
  </si>
  <si>
    <t>Dochody od osób prawnych, od osób fizycznych i od innych jednostek nieposiadających osobowości prawnej…</t>
  </si>
  <si>
    <t>- dochody z najmu i dzierżawy gruntów i innych nieruchomości</t>
  </si>
  <si>
    <t>- wydatki w ramach dotacji z funduszu celowego (GFOŚ i GW)</t>
  </si>
  <si>
    <t>Składki na ubezpieczenia społeczne (od wynagrodzeń )</t>
  </si>
  <si>
    <t>w tym - na zadania:</t>
  </si>
  <si>
    <t>a) w parafii Trzcińsko-Zdrój                                - 10.000 zł,</t>
  </si>
  <si>
    <t>- razem rozdział 90095</t>
  </si>
  <si>
    <t>w tym - na zadnia:</t>
  </si>
  <si>
    <t xml:space="preserve">- pracowników </t>
  </si>
  <si>
    <t>- emerytów i rencistów</t>
  </si>
  <si>
    <r>
      <t>- pracowników</t>
    </r>
  </si>
  <si>
    <r>
      <t xml:space="preserve">- pracownika </t>
    </r>
  </si>
  <si>
    <t>- emerytów i rencistów, byłych pracowników obsługi</t>
  </si>
  <si>
    <t>- emerytów i rencistów, byłych nauczycieli</t>
  </si>
  <si>
    <t>- składki ZUS od wynagrodzeń (jw.)</t>
  </si>
  <si>
    <t>do zarządzenia Nr 10/2005</t>
  </si>
  <si>
    <t>z dnia 20 stycznia 2005 r.</t>
  </si>
  <si>
    <t>0870</t>
  </si>
  <si>
    <t>Wpływy ze sprzedaży składników majątkowych</t>
  </si>
  <si>
    <t>Dotacje celowe otrzymane z powiatu na zadania bieżące raelizowane na podstawie porozumień (umów)…</t>
  </si>
  <si>
    <t>Urzędy gmin (…)</t>
  </si>
  <si>
    <t>2360</t>
  </si>
  <si>
    <t>Dochody jednostek samorządu terytorialnego związane z realizacją zadań z zakresu administracji rządowej oraz innych zadań zleconych ustawami</t>
  </si>
  <si>
    <t>Obrona narodowa</t>
  </si>
  <si>
    <t>Pozostałe wydatki obronne</t>
  </si>
  <si>
    <t>Razem dział 752</t>
  </si>
  <si>
    <t>Dotacje celowe otrzymane z budżetu państwa na realizację zadań bieżących z zakresu  administracji rządowej …</t>
  </si>
  <si>
    <t>Dochody od osób prawnych, od osób fizycznych i od innych jednostek nieposiadających osobowości prawnej</t>
  </si>
  <si>
    <t>Odsetki od nieterminowych wpłat z tytułu podatków …</t>
  </si>
  <si>
    <t xml:space="preserve">Pozostałe odsetki </t>
  </si>
  <si>
    <t>Wpływy z podatku rolnego, podatku leśnego, podatku od spadków i darowizn, podatku od czynności cywilnoprawnych oraz podatków i opłat lokalnych od osób fizycznych</t>
  </si>
  <si>
    <t>Wpływy z opłąty targowej</t>
  </si>
  <si>
    <t>Odsetki od nieterminowych wpłat z tytułu podatków i opłat</t>
  </si>
  <si>
    <t>Wpływy z innych lokalnych opłat pobieranych przez jednostkę samorządu terytorialnego na podstawie odrębnych ustaw</t>
  </si>
  <si>
    <t>Podatek  dochodowy  od  osób  fizycznych - udziały</t>
  </si>
  <si>
    <t>Podatek dochodowy od osób prawnych - udziały</t>
  </si>
  <si>
    <t>Składki na ubezpieczenie zdrowotne opłacane za osoby pobierające niektóre świadczenia z pomocy społecznej oraz niektóre świadczenia rodzinne</t>
  </si>
  <si>
    <t>Świadczenia rodzinne oraz składki na ubezpieczenia emerytalne i rentowe z ubezpieczenia społecznego</t>
  </si>
  <si>
    <t>Dotacje celowe otrzymane z budżetu państwa na realizację zadań  bieżących z zakresu administracji rządowej …</t>
  </si>
  <si>
    <t>- razem rozdział 75616</t>
  </si>
  <si>
    <t>2030</t>
  </si>
  <si>
    <t>Dotacje celowe otrzymane z budżetu państwa na realizację własnych zadań bieżących gmin</t>
  </si>
  <si>
    <t>Dotacje otrzymane z funduszy celowych na realizację zadań bieżących jednostek sektora finansów publicznych</t>
  </si>
  <si>
    <t>6290</t>
  </si>
  <si>
    <t>Ogólna kwota dochodów planowanych –   w zł</t>
  </si>
  <si>
    <t>Dotacje celowe otrzymane z powiatuna zadania bieżące na podstawie porozumień (umów) między jednostkami samorządu terytorialnego</t>
  </si>
  <si>
    <t>Wpływy z podatku rolnego, podatku leśnego, podatku od czynności cywilnoprawnych, podatków i opłat lokalnych od osób prawnych i innych jednostek organizacyjnych</t>
  </si>
  <si>
    <t>Wpływy z opłaty administracyjnej i czynności urzędowe</t>
  </si>
  <si>
    <t>Dotacje celowe otrzymane z powiatu na zadania bieżące realizowane na podstawie porozumień (umów)…</t>
  </si>
  <si>
    <t>Dotacje celowe otrzymane z budżetu państwa na realizację zadań bieżących z zakresu administracji rządowej …</t>
  </si>
  <si>
    <t>Dotacje celowe otrzymane z budżetu państwa na realizację zadań bieżących z zakresu administracji rządowej</t>
  </si>
  <si>
    <t>Środki na dofinansowanie własnych inwestycji gmin … pozyskane z innych źródeł</t>
  </si>
  <si>
    <t>Razem dział  926</t>
  </si>
  <si>
    <t>Dochody jednostek samorzadu terytorialnego związane z realizacją zadań z zakresu administracji rządowej oraz innych zadań zleconych ustawami - "dochody własne gminy"</t>
  </si>
  <si>
    <t>Różne oplaty i składki</t>
  </si>
  <si>
    <t>- modernizacja nawierzchni drogi dojazdowej do budynku  mieszkalnego w mieście przy ul. 9 Maja</t>
  </si>
  <si>
    <t>Zakup materiałów …</t>
  </si>
  <si>
    <t>- adaptacja budynku usługowego na mieszkalny w mieście            przy ul. Dworcowej; opracowanie dokumentacji</t>
  </si>
  <si>
    <t>- remonty budynków i lokali mieszkalnych komunalnych</t>
  </si>
  <si>
    <t>- składki ZUS od wynagrodzeń (…)</t>
  </si>
  <si>
    <t xml:space="preserve">Rady gmin </t>
  </si>
  <si>
    <t>Nagrody i wydatki osobowe niezaliczone do wynagrodzeń</t>
  </si>
  <si>
    <t>- składki ZUS od innych wypłat (niezaliczonych do wynagrodzeń)</t>
  </si>
  <si>
    <t>4140</t>
  </si>
  <si>
    <t>Wpłaty na Państwowy Fundusz Rehabilitacji Osób niepełnosprawnych</t>
  </si>
  <si>
    <t>4170</t>
  </si>
  <si>
    <t>Wynagrodzenia bezosobowe</t>
  </si>
  <si>
    <t>Opłaty za usługi internetowe</t>
  </si>
  <si>
    <t>- składki ZUS od wynagrodzeń (jw..)</t>
  </si>
  <si>
    <t>Razem dział  752</t>
  </si>
  <si>
    <t>- składki FP od wynagrodzeń (jw..)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</si>
  <si>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</si>
  <si>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</si>
  <si>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4610</t>
  </si>
  <si>
    <t>Koszty postępowania sądowego i prokuratorskiego</t>
  </si>
  <si>
    <t>Razem dział  756</t>
  </si>
  <si>
    <t>Odsetki i dyskonto od krajowych skarbowych papierów wartościowych oraz od krajowych pożyczek i kredytów</t>
  </si>
  <si>
    <t>- zakup materiałów związany z promocją miasta i gminy</t>
  </si>
  <si>
    <t>- inny zakup materiałów</t>
  </si>
  <si>
    <t>- zakup usług związany z promocją miasta i gminy</t>
  </si>
  <si>
    <t>- inny zakup usług</t>
  </si>
  <si>
    <t>- rezerwa ogólna na wydatki bieżące</t>
  </si>
  <si>
    <t>a) sołectwa Góralice            - 4.785 zł,</t>
  </si>
  <si>
    <t>b) sołectwa Stołeczna          - 4.740 zł,</t>
  </si>
  <si>
    <t>c) sołectwa Piaseczno          - 4.132 zł,</t>
  </si>
  <si>
    <t>d) sołectwa Gogolice           - 2.509 zł,</t>
  </si>
  <si>
    <t>e) sołectwa Dobropole         - 1.037 zł,</t>
  </si>
  <si>
    <t>f)  sołectwa Rosnowo          - 1.923 zł,</t>
  </si>
  <si>
    <t>g) sołectwa Chełm Górny    - 1.788 zł,</t>
  </si>
  <si>
    <t>h) sołectwa Strzeszów         - 1.577 zl,</t>
  </si>
  <si>
    <t>i) sołectwa Górczyn            - 1.112 zł,</t>
  </si>
  <si>
    <t>j) sołectwa Klasztorne         -    886 zł,</t>
  </si>
  <si>
    <t>k) sołectwa Tchórzno          -   511 zł;</t>
  </si>
  <si>
    <t>4810-3</t>
  </si>
  <si>
    <t>- rezerwa celowa na wydatki bieżące w dziale 010 - Rolnictwo i łowiectwo</t>
  </si>
  <si>
    <t xml:space="preserve">Szkoły podstawowe </t>
  </si>
  <si>
    <t>- składki ZUS od innych wypłat (jw.)</t>
  </si>
  <si>
    <t>- składki FP od innych wypłat (jw..)</t>
  </si>
  <si>
    <t>Wydatki osobowe niezaliczone do wynagrodzeń</t>
  </si>
  <si>
    <t>- składki ZUS od innych wypłat (jw..)</t>
  </si>
  <si>
    <t>Składki na  Fundusz Pracy</t>
  </si>
  <si>
    <t>Odpisy na zakładowy fundusaz świadczeń socjalnych</t>
  </si>
  <si>
    <t xml:space="preserve">Gimnazja </t>
  </si>
  <si>
    <t>Dotacja celowa z budżetu na finansowanie lub dofinansowanie zadań zleconych do realizacji stowarzyszeniom</t>
  </si>
  <si>
    <t>Świadczenia rodzinne oraz składki na ubezpieczenia emertalne i rentowe z ubezpieczenia społecznego</t>
  </si>
  <si>
    <t>Świadczenia rodzinne</t>
  </si>
  <si>
    <t>Wynagrodzenia osobowe</t>
  </si>
  <si>
    <t>4110-3</t>
  </si>
  <si>
    <t>- składki na ubezpieczenia emerytalne i rentowe od świadczeń pielęgnacyjnych</t>
  </si>
  <si>
    <t>- razem rozdział 85212</t>
  </si>
  <si>
    <t>- zasiłki stałe w ramach dotacji na zadania zlecone</t>
  </si>
  <si>
    <t>- zasiłki okresowe w ramach dotacji na zadania własne</t>
  </si>
  <si>
    <t>3110-3</t>
  </si>
  <si>
    <t>- zasiłki celowe w ramach środków własnych</t>
  </si>
  <si>
    <t>4010-1</t>
  </si>
  <si>
    <t>- wynagrodzenia w ramach środków własnych</t>
  </si>
  <si>
    <t>4010-2</t>
  </si>
  <si>
    <t>- wynagrodzenia w ramach dotacji celowej na dofinansowanie zadań własnych</t>
  </si>
  <si>
    <t>4110-1.</t>
  </si>
  <si>
    <t>4120-1.</t>
  </si>
  <si>
    <t>4330</t>
  </si>
  <si>
    <t>Zakup usług przez jednostki samorządu terytorialnego od innych jednostek samorządu terytorialnego</t>
  </si>
  <si>
    <t>4350</t>
  </si>
  <si>
    <t>w tym :</t>
  </si>
  <si>
    <t xml:space="preserve">- dożywianie uczniów </t>
  </si>
  <si>
    <t>- zapomogi dla kombatantów</t>
  </si>
  <si>
    <t>- składki FP od innych wypłat (jw.)</t>
  </si>
  <si>
    <t>- rozbudowa kanalizacji sanitarnej w Trzcińsku-Zdroju: Ostrzewka -  ul.Chojnicka</t>
  </si>
  <si>
    <t>- budowa kanalizacji sanitarnej w Góralicach</t>
  </si>
  <si>
    <t>Dotacja podmiotowa z budżetu dla samorządowej instytucji kultury</t>
  </si>
  <si>
    <t>Wynagrodzenia osobowe…</t>
  </si>
  <si>
    <t>Dotacja celowa z budżetu na finansowanie lub dofinansowanie zadań zleconych do realizccji stowarzyszeniom</t>
  </si>
  <si>
    <t>w tym -  klubom sportowym w mieście i gminie:</t>
  </si>
  <si>
    <t>2820-1</t>
  </si>
  <si>
    <t>- klubowi sportowemu "Orzeł" w Tzrcińsku-Zdroju</t>
  </si>
  <si>
    <t>2820-2</t>
  </si>
  <si>
    <t>- klubowi sportowemu "Zryw" w Góralicach</t>
  </si>
  <si>
    <t>2820-3</t>
  </si>
  <si>
    <t>- klubowi sportowemu "Rosnowianka" w Rosnowie</t>
  </si>
  <si>
    <t>2820-4</t>
  </si>
  <si>
    <t>- klubowi sportowemu "Lech" w Stołecznej</t>
  </si>
  <si>
    <t>2820-5</t>
  </si>
  <si>
    <t>- klubowi sportowemu "Piast" w Piasecznie</t>
  </si>
  <si>
    <t>Zakup usług zdrowotnych</t>
  </si>
  <si>
    <t>Wpłaty z tytułu odpłatnego nabycia prawa własności oraz prawa użytkowania wieczystego nieruchomości</t>
  </si>
  <si>
    <t>Wpływy z podatku rolnego, podatku leśnego,podatku od spadków i darowizn, podatku od czynności cywilnoprawnych oraz podatków i opłat lokalnych od osób fizycznych</t>
  </si>
  <si>
    <t>Podatek od posiadaniwa psów</t>
  </si>
  <si>
    <t>Wpływy z innych lokalnych opłat pobieranych przez jednostkę samorządu tetytorialnego na podstawie odrębnych ustaw</t>
  </si>
  <si>
    <t>Podatkek dochodowy  od  osób  fizycznych - udziały</t>
  </si>
  <si>
    <t>Podatek  dochodowy  od  osób  prawnych - udziały</t>
  </si>
  <si>
    <t>Dochody z najmu i dzierżawy składników majątkowych … oraz innych umówmo podobnym charakterze</t>
  </si>
  <si>
    <t xml:space="preserve">Pozostała działalność </t>
  </si>
  <si>
    <t>- modernizacja nawierzchni drogi dojazdowej do budynku mieszkalnego w mieście przy ul. 9 Maja</t>
  </si>
  <si>
    <t>- adaptacja budymku usługowego na mieszkalny w mieście przy ul. Dworcowej; opracowanie dokumentacji</t>
  </si>
  <si>
    <t>- remonty budynków  i lokali mieszkalnych komunalnych</t>
  </si>
  <si>
    <t>Wpłaty na Państwowy Fundusz Rehabilitacji Osób Niepełnosprawnych</t>
  </si>
  <si>
    <t>Zakup usług  pozostałych</t>
  </si>
  <si>
    <t>-  składki ZUS od wynagrodzeń (jw..)</t>
  </si>
  <si>
    <t>- składki FP od wynagrodzeń</t>
  </si>
  <si>
    <t>Dochody od osób prawnych, osób fizycznych i od innych jednostek nieposiadających osobowości przwnej oraz wydatki związane z ich poborem</t>
  </si>
  <si>
    <t>Odsetki i dyskonto od krajowych skarbowych papierów wartościowych oraz krajowych pożyczek i kredytów</t>
  </si>
  <si>
    <t>h) sołectwa Strzeszów         - 1.577 zł,</t>
  </si>
  <si>
    <t>k) sołectwa Tchórzno          -   511 zł.</t>
  </si>
  <si>
    <t>- rozbudowa kanalizacji sanitarnej w Trzcińsku-Zdroju: Ostrzewka- ul.Chojnicka</t>
  </si>
  <si>
    <t xml:space="preserve">Zakup energii </t>
  </si>
  <si>
    <t>Dotacja podmiotowa z budżetu dla samorządowej  instytucji kultury</t>
  </si>
  <si>
    <t>Zakup materiałówi i wyposażenia</t>
  </si>
  <si>
    <t>- budowa hali widowiskowo-sportowej w mieście</t>
  </si>
  <si>
    <t>w tym - klubom sportowym w mieście i gminie:</t>
  </si>
  <si>
    <t>- klubowi sportowemu "Orzeł" w Trzcińsku-Zdroju</t>
  </si>
  <si>
    <t xml:space="preserve">Wpływy z usług </t>
  </si>
  <si>
    <t>Wynagrodzenia osobowe …</t>
  </si>
  <si>
    <t>- zasiłki  okresowe w ramach dotacji na zadania własne</t>
  </si>
  <si>
    <t>- składki ZUS od wynagrodzeń (osobowych ze stosunku pracy oraz bezosobowych wypłacanych na podstawie umowy zlecenia lub umowy o dzieło)</t>
  </si>
  <si>
    <t>- składki ZUS od innych wypłat (niezaliczanych do wynagrodzeń)</t>
  </si>
  <si>
    <t xml:space="preserve">- nauczycieli </t>
  </si>
  <si>
    <t>- nauczycieli (18,81 etatu x 1.946,19 zł)</t>
  </si>
  <si>
    <t>- pracowników obsługi (6,5 etatu x 695,68 zł)</t>
  </si>
  <si>
    <t>- emerytów i rencistów, byłych nauczycieli (5.500 zł x 5% x 12)</t>
  </si>
  <si>
    <t>- emerytów i rencistów, byłych pracowników obsługi                          (1 osoba x 115,95 zł)</t>
  </si>
  <si>
    <t>- nauczycieli: (2,15 etatu x 1.946,19zł)                              .                     .                       ( 0,72 etatu x 695,68 zł)</t>
  </si>
  <si>
    <t>Dochody z najmu i dzierżawy składników majątkowych … oraz innych umów o podobnym charakterze</t>
  </si>
  <si>
    <t>Opłata za usługi internetowe</t>
  </si>
  <si>
    <t>- nauczycieli (15,88 etatu x 1.946,19 zł)</t>
  </si>
  <si>
    <t>- pracowników obsługi (10 etatów x 695,68 zł)</t>
  </si>
  <si>
    <t>- pracowników obsługi (1 etat x 695,68 zł)</t>
  </si>
  <si>
    <t>- emerytów i rencistów, byłych pracowników obsługi                                                                              .  (8 osób x 115,95 zł)</t>
  </si>
  <si>
    <t>w tym::</t>
  </si>
  <si>
    <t>- nauczycieli (1 etat x 1.946,19zł)</t>
  </si>
  <si>
    <t>- nauczycieli (12,77 etatu x 1.946,19 zł)</t>
  </si>
  <si>
    <t>- pracowników obsługi (4,38 etatu x 695,68zł)</t>
  </si>
  <si>
    <t>- emerytów  i rencistów, byłych pracowników obsługi                                               .   (6 osób x 115,95 zł)</t>
  </si>
  <si>
    <t>- emerytów i rencistów byłych nauczycieli (9.137 zł x 5% x 12)</t>
  </si>
  <si>
    <t>- nauczycieli (1etat x 1.946,19 zł)</t>
  </si>
  <si>
    <t>- nauczycieli (1 etat x 1.946,19)</t>
  </si>
  <si>
    <t>- nauczycieli (9,37 etatu x 1.946,19 zł)</t>
  </si>
  <si>
    <t>- pracowników obsługi (3,5 etatu x 695,68 zł)</t>
  </si>
  <si>
    <t>- emerytów i rencistów, byłych pracowników obsługi               .                                                                   .  (1 osoba x 115,95 zł)</t>
  </si>
  <si>
    <t>- emerytów i rencistów byłych nauczycieli (7.257 zł x 5% x 12)</t>
  </si>
  <si>
    <t>Zakup materiałów  i wyposażenia</t>
  </si>
  <si>
    <t>- nauczycieli (0,5 etatu x 1.946 zł)</t>
  </si>
  <si>
    <t>Dotacje celowe otrzymane z powiatu na zadania bieżące realizowane na podstawie porozumień (umów) między jednostkami samorządu terytorialnego</t>
  </si>
  <si>
    <t>- emerytów i rencistów, byłych nauczycieli (14.612 zł  x 5% x 12)</t>
  </si>
  <si>
    <t>- składki ZUS od wynagrodzeń (osobowych ze stosunku pracy    oraz bezosobowych wypłacanych na podstawie umowy zlecenia lub umowy dzieło)</t>
  </si>
  <si>
    <t>Razem dział  852</t>
  </si>
  <si>
    <t xml:space="preserve">a) składki ZUS od wynagrodzeń (jw.) w ramach środków własnych </t>
  </si>
  <si>
    <t xml:space="preserve">b) składki ZUS od wynagrodzeń (jw.) w ramach dotacji </t>
  </si>
  <si>
    <t xml:space="preserve">a) składki FP od wynagrodzeń (jw) w ramach środków własnych </t>
  </si>
  <si>
    <t>b) składki FP od wynagrodzeń (jw.) w ramach dotacji</t>
  </si>
  <si>
    <t>- pracowników (7,25 etatu x 695,68 zł)</t>
  </si>
  <si>
    <t>- emerytów i rencistów (4 osoby x 115,95 zł)</t>
  </si>
  <si>
    <t>Dotacje celowe otrzymane z budżetu pańswta na realizację zadań bieżących z zakresu administracji rządowej …</t>
  </si>
  <si>
    <t xml:space="preserve">Zakup usług pozostałych </t>
  </si>
  <si>
    <t xml:space="preserve">Razem dział </t>
  </si>
  <si>
    <t>- budowa sieci wodociągowej z Dobropola do  m. Tchórzno i Wesoła</t>
  </si>
  <si>
    <t xml:space="preserve"> - składki na FP od wynagrodzeń (jw.)</t>
  </si>
  <si>
    <t>Koszty postępowania sądowego  ...</t>
  </si>
  <si>
    <t>- rezerwa celowa na wydatki bieżące jednostek pomocniczych                       gminy - sołectw</t>
  </si>
  <si>
    <t xml:space="preserve">a) składki ZUS od wynagrodzeń (jw.)w ramach środków własnych </t>
  </si>
  <si>
    <t xml:space="preserve">b) składki ZUS od wynagrodzeń(jw.)w ramach dotacji </t>
  </si>
  <si>
    <t xml:space="preserve">a) składki FP od wynagrodzeń (jw.) w ramach środków własnych </t>
  </si>
  <si>
    <t xml:space="preserve">b) składki FP od wynagrodzeń (jw.) w ramach dotacji </t>
  </si>
  <si>
    <t xml:space="preserve">Wynagrodzenia bezosobowe </t>
  </si>
  <si>
    <t>4270-2.</t>
  </si>
  <si>
    <t>4720-2.</t>
  </si>
  <si>
    <t>a) w parafii Trzcińsko-Zdrój  - 10.000 zł</t>
  </si>
  <si>
    <t>b) w parafii Góralice  -   3.000 zł,</t>
  </si>
  <si>
    <t>c) w parafii Warnice (koscioły filialne, na terenie                              gminy, w Piasecznie i Chełmie Dolnym) -   2.000 zł.</t>
  </si>
  <si>
    <t>- pracownika (1 etat do 31.10.2005 r., tj. 0,83 x 695,68 zł)</t>
  </si>
  <si>
    <t xml:space="preserve">- pracownika </t>
  </si>
  <si>
    <t>Urzędy gmin (...)</t>
  </si>
  <si>
    <t>- składki na FP od wynagrodzeń (jw.)</t>
  </si>
  <si>
    <t>- emerytów i rencistów (9 osób x 115,95 zł)</t>
  </si>
  <si>
    <t>- pracowników (23,29 etatu x 695,68 zł)</t>
  </si>
  <si>
    <t>- pracowników (2 x 1/3 etatu x 695,68 zł)</t>
  </si>
  <si>
    <t>- pracownika (1 etat x 695,68 zł)</t>
  </si>
  <si>
    <t>- rezerwa celowa na wydatki jednostek pomocniczych                               gminy - sołectw</t>
  </si>
  <si>
    <t>Ogółem</t>
  </si>
  <si>
    <t>- budowa sieci wodociągowej z m. Dobropole do  m. Tchórzno i Wesoła</t>
  </si>
  <si>
    <t>b) w parafii Góralice                                            -   3.000 zł,</t>
  </si>
  <si>
    <t>c) w parafii Warnice (kościoły filialne, na terenie gminy, w Piasecznie i Chełmie Dolnym)                             -   2.000 zł.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</si>
</sst>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2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"/>
      <family val="2"/>
    </font>
    <font>
      <sz val="7.5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/>
    </xf>
    <xf numFmtId="49" fontId="1" fillId="0" borderId="4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center" vertical="top"/>
    </xf>
    <xf numFmtId="0" fontId="0" fillId="0" borderId="17" xfId="0" applyBorder="1" applyAlignment="1">
      <alignment/>
    </xf>
    <xf numFmtId="3" fontId="1" fillId="0" borderId="6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8" fillId="0" borderId="9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/>
    </xf>
    <xf numFmtId="0" fontId="1" fillId="0" borderId="4" xfId="0" applyFont="1" applyBorder="1" applyAlignment="1">
      <alignment wrapText="1"/>
    </xf>
    <xf numFmtId="0" fontId="18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23" xfId="0" applyBorder="1" applyAlignment="1">
      <alignment/>
    </xf>
    <xf numFmtId="0" fontId="1" fillId="0" borderId="16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8" xfId="0" applyFont="1" applyBorder="1" applyAlignment="1">
      <alignment vertical="top" wrapText="1"/>
    </xf>
    <xf numFmtId="3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3" fillId="0" borderId="22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3" fontId="1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 vertical="top" wrapText="1"/>
    </xf>
    <xf numFmtId="3" fontId="1" fillId="0" borderId="32" xfId="0" applyNumberFormat="1" applyFont="1" applyBorder="1" applyAlignment="1">
      <alignment/>
    </xf>
    <xf numFmtId="0" fontId="0" fillId="0" borderId="33" xfId="0" applyBorder="1" applyAlignment="1">
      <alignment vertical="top" wrapText="1"/>
    </xf>
    <xf numFmtId="3" fontId="1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0" fontId="0" fillId="0" borderId="31" xfId="0" applyBorder="1" applyAlignment="1">
      <alignment vertical="top" wrapText="1"/>
    </xf>
    <xf numFmtId="3" fontId="1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/>
    </xf>
    <xf numFmtId="0" fontId="1" fillId="0" borderId="31" xfId="0" applyFont="1" applyBorder="1" applyAlignment="1">
      <alignment vertical="top" wrapText="1"/>
    </xf>
    <xf numFmtId="3" fontId="1" fillId="0" borderId="32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/>
    </xf>
    <xf numFmtId="0" fontId="3" fillId="0" borderId="33" xfId="0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3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49" fontId="8" fillId="0" borderId="47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vertical="top"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5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49" fontId="1" fillId="0" borderId="3" xfId="0" applyNumberFormat="1" applyFont="1" applyBorder="1" applyAlignment="1">
      <alignment vertical="top" wrapText="1"/>
    </xf>
    <xf numFmtId="3" fontId="1" fillId="0" borderId="24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/>
    </xf>
    <xf numFmtId="0" fontId="1" fillId="0" borderId="17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3" fontId="1" fillId="0" borderId="4" xfId="0" applyNumberFormat="1" applyFont="1" applyBorder="1" applyAlignment="1">
      <alignment horizontal="right" vertical="top"/>
    </xf>
    <xf numFmtId="49" fontId="1" fillId="0" borderId="4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49" fontId="1" fillId="0" borderId="24" xfId="0" applyNumberFormat="1" applyFont="1" applyBorder="1" applyAlignment="1">
      <alignment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49" fontId="1" fillId="0" borderId="55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5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5" xfId="0" applyFont="1" applyBorder="1" applyAlignment="1">
      <alignment vertical="top" wrapText="1"/>
    </xf>
    <xf numFmtId="3" fontId="3" fillId="0" borderId="32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3" fontId="1" fillId="0" borderId="29" xfId="0" applyNumberFormat="1" applyFont="1" applyBorder="1" applyAlignment="1">
      <alignment horizontal="center"/>
    </xf>
    <xf numFmtId="0" fontId="1" fillId="0" borderId="55" xfId="0" applyFont="1" applyBorder="1" applyAlignment="1">
      <alignment vertical="top" wrapText="1"/>
    </xf>
    <xf numFmtId="3" fontId="1" fillId="0" borderId="55" xfId="0" applyNumberFormat="1" applyFont="1" applyBorder="1" applyAlignment="1">
      <alignment/>
    </xf>
    <xf numFmtId="3" fontId="1" fillId="0" borderId="5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/>
    </xf>
    <xf numFmtId="3" fontId="1" fillId="0" borderId="56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0" fontId="3" fillId="0" borderId="52" xfId="0" applyFont="1" applyBorder="1" applyAlignment="1">
      <alignment vertical="top" wrapText="1"/>
    </xf>
    <xf numFmtId="3" fontId="3" fillId="0" borderId="52" xfId="0" applyNumberFormat="1" applyFont="1" applyBorder="1" applyAlignment="1">
      <alignment/>
    </xf>
    <xf numFmtId="3" fontId="3" fillId="0" borderId="58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1" fillId="0" borderId="55" xfId="0" applyNumberFormat="1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49" fontId="8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3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5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49" fontId="5" fillId="0" borderId="10" xfId="0" applyNumberFormat="1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47" xfId="0" applyFont="1" applyBorder="1" applyAlignment="1">
      <alignment horizontal="center" vertical="top" wrapText="1"/>
    </xf>
    <xf numFmtId="3" fontId="9" fillId="0" borderId="49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1" fillId="0" borderId="54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4" fillId="0" borderId="48" xfId="0" applyFont="1" applyBorder="1" applyAlignment="1">
      <alignment vertical="top" wrapText="1"/>
    </xf>
    <xf numFmtId="3" fontId="14" fillId="0" borderId="48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1" fillId="0" borderId="55" xfId="0" applyNumberFormat="1" applyFont="1" applyBorder="1" applyAlignment="1">
      <alignment horizontal="center" vertical="top"/>
    </xf>
    <xf numFmtId="3" fontId="1" fillId="0" borderId="55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/>
    </xf>
    <xf numFmtId="49" fontId="1" fillId="0" borderId="60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vertical="top" wrapText="1"/>
    </xf>
    <xf numFmtId="0" fontId="4" fillId="0" borderId="6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61" xfId="0" applyFont="1" applyBorder="1" applyAlignment="1">
      <alignment vertical="top" wrapText="1"/>
    </xf>
    <xf numFmtId="0" fontId="8" fillId="0" borderId="61" xfId="0" applyFont="1" applyBorder="1" applyAlignment="1">
      <alignment horizontal="center" vertical="top" wrapText="1"/>
    </xf>
    <xf numFmtId="3" fontId="9" fillId="0" borderId="61" xfId="0" applyNumberFormat="1" applyFont="1" applyBorder="1" applyAlignment="1">
      <alignment/>
    </xf>
    <xf numFmtId="3" fontId="9" fillId="0" borderId="6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49" fontId="3" fillId="0" borderId="62" xfId="0" applyNumberFormat="1" applyFont="1" applyBorder="1" applyAlignment="1">
      <alignment horizontal="center" vertical="top" wrapText="1"/>
    </xf>
    <xf numFmtId="0" fontId="3" fillId="0" borderId="52" xfId="0" applyFont="1" applyBorder="1" applyAlignment="1">
      <alignment vertical="top" wrapText="1"/>
    </xf>
    <xf numFmtId="49" fontId="1" fillId="0" borderId="5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/>
    </xf>
    <xf numFmtId="168" fontId="3" fillId="0" borderId="22" xfId="0" applyNumberFormat="1" applyFont="1" applyBorder="1" applyAlignment="1">
      <alignment horizontal="center"/>
    </xf>
    <xf numFmtId="0" fontId="1" fillId="0" borderId="63" xfId="0" applyFont="1" applyBorder="1" applyAlignment="1">
      <alignment horizontal="center" vertical="top" wrapText="1"/>
    </xf>
    <xf numFmtId="0" fontId="1" fillId="0" borderId="64" xfId="0" applyFont="1" applyBorder="1" applyAlignment="1">
      <alignment vertical="top" wrapText="1"/>
    </xf>
    <xf numFmtId="0" fontId="0" fillId="0" borderId="65" xfId="0" applyBorder="1" applyAlignment="1">
      <alignment/>
    </xf>
    <xf numFmtId="49" fontId="0" fillId="0" borderId="45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2" xfId="0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1" fillId="0" borderId="66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9" fontId="1" fillId="0" borderId="54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3" fillId="0" borderId="3" xfId="0" applyNumberFormat="1" applyFont="1" applyBorder="1" applyAlignment="1">
      <alignment/>
    </xf>
    <xf numFmtId="0" fontId="1" fillId="0" borderId="6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61" xfId="0" applyBorder="1" applyAlignment="1">
      <alignment/>
    </xf>
    <xf numFmtId="0" fontId="20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 wrapText="1"/>
    </xf>
    <xf numFmtId="0" fontId="20" fillId="0" borderId="4" xfId="0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3" fontId="1" fillId="0" borderId="41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53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7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5" fillId="0" borderId="31" xfId="0" applyFont="1" applyBorder="1" applyAlignment="1">
      <alignment horizontal="center" vertical="top" wrapText="1"/>
    </xf>
    <xf numFmtId="49" fontId="1" fillId="0" borderId="69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53" xfId="0" applyBorder="1" applyAlignment="1">
      <alignment/>
    </xf>
    <xf numFmtId="0" fontId="1" fillId="0" borderId="14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9" fontId="8" fillId="0" borderId="51" xfId="0" applyNumberFormat="1" applyFont="1" applyBorder="1" applyAlignment="1">
      <alignment horizontal="center" vertical="top" wrapText="1"/>
    </xf>
    <xf numFmtId="0" fontId="7" fillId="0" borderId="52" xfId="0" applyFont="1" applyBorder="1" applyAlignment="1">
      <alignment vertical="top" wrapText="1"/>
    </xf>
    <xf numFmtId="3" fontId="9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49" fontId="1" fillId="0" borderId="47" xfId="0" applyNumberFormat="1" applyFont="1" applyBorder="1" applyAlignment="1">
      <alignment horizontal="center"/>
    </xf>
    <xf numFmtId="3" fontId="14" fillId="0" borderId="49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55" xfId="0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2" xfId="0" applyNumberFormat="1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" fillId="0" borderId="6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66675</xdr:rowOff>
    </xdr:from>
    <xdr:to>
      <xdr:col>8</xdr:col>
      <xdr:colOff>85725</xdr:colOff>
      <xdr:row>8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95250" y="714375"/>
          <a:ext cx="101536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wydatków budżetu Gminy Trzcińsko-Zdrój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5154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Ośrodka Pomocy Społecznej  w  Trzcińsku-Zdroju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budżetowych: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7</xdr:col>
      <xdr:colOff>952500</xdr:colOff>
      <xdr:row>18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4048125"/>
          <a:ext cx="9410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1344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Urzędu Miejskiego w  Trzcińsku-Zdroju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790575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15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budżetowych:
</a:t>
          </a:r>
        </a:p>
      </xdr:txBody>
    </xdr:sp>
    <xdr:clientData/>
  </xdr:twoCellAnchor>
  <xdr:twoCellAnchor>
    <xdr:from>
      <xdr:col>0</xdr:col>
      <xdr:colOff>0</xdr:colOff>
      <xdr:row>95</xdr:row>
      <xdr:rowOff>57150</xdr:rowOff>
    </xdr:from>
    <xdr:to>
      <xdr:col>7</xdr:col>
      <xdr:colOff>790575</xdr:colOff>
      <xdr:row>96</xdr:row>
      <xdr:rowOff>66675</xdr:rowOff>
    </xdr:to>
    <xdr:sp>
      <xdr:nvSpPr>
        <xdr:cNvPr id="3" name="Rectangle 5"/>
        <xdr:cNvSpPr>
          <a:spLocks/>
        </xdr:cNvSpPr>
      </xdr:nvSpPr>
      <xdr:spPr>
        <a:xfrm>
          <a:off x="0" y="19459575"/>
          <a:ext cx="9153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 - przypadajacy do realizacji Urzędowi  Miejskiemu jw.: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7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629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Trzcińsko-Zdrój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4</xdr:col>
      <xdr:colOff>0</xdr:colOff>
      <xdr:row>9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819150"/>
          <a:ext cx="5495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zadań z zakresu administracji rządowej oraz innych zadań zleconych 
Gminie Trzcińsko-Zdrój ustawami 
na rok 2005
</a:t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4</xdr:col>
      <xdr:colOff>28575</xdr:colOff>
      <xdr:row>13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809750"/>
          <a:ext cx="5543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 Dochody z tytułu przyznanych z budżetu państwa dotacji celowych 
    na realizację zadań zleconych:</a:t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4</xdr:col>
      <xdr:colOff>85725</xdr:colOff>
      <xdr:row>40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420100"/>
          <a:ext cx="560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 Wydatki na realizację zadań zleconych:</a:t>
          </a:r>
        </a:p>
      </xdr:txBody>
    </xdr:sp>
    <xdr:clientData/>
  </xdr:twoCellAnchor>
  <xdr:twoCellAnchor>
    <xdr:from>
      <xdr:col>0</xdr:col>
      <xdr:colOff>0</xdr:colOff>
      <xdr:row>98</xdr:row>
      <xdr:rowOff>85725</xdr:rowOff>
    </xdr:from>
    <xdr:to>
      <xdr:col>4</xdr:col>
      <xdr:colOff>0</xdr:colOff>
      <xdr:row>101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19573875"/>
          <a:ext cx="55149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 Dochody związane z realizacją zadań zleconych, które podlegają przekazaniu do
    budżetu państwa: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2733675</xdr:colOff>
      <xdr:row>0</xdr:row>
      <xdr:rowOff>66675</xdr:rowOff>
    </xdr:from>
    <xdr:to>
      <xdr:col>3</xdr:col>
      <xdr:colOff>962025</xdr:colOff>
      <xdr:row>5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3952875" y="66675"/>
          <a:ext cx="15430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Załącznik Nr 11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do zarządzenia Nr 10/2005
Burmistrza Gminy
z dnia 20 stycznia 2005 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95250</xdr:rowOff>
    </xdr:from>
    <xdr:to>
      <xdr:col>5</xdr:col>
      <xdr:colOff>923925</xdr:colOff>
      <xdr:row>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371600" y="257175"/>
          <a:ext cx="60483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Trzcińsko-Zdrój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z subwencji, dotacji i środków z innych źródeł -
nie ujętych w planach finansowych gminnych jednostek budżetowych
na rok 2005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6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Szkoły Podstawowej w Gogolicach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123825</xdr:rowOff>
    </xdr:from>
    <xdr:to>
      <xdr:col>7</xdr:col>
      <xdr:colOff>962025</xdr:colOff>
      <xdr:row>8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1200150"/>
          <a:ext cx="94202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Plan dochodów budżtowych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         - 0 - </a:t>
          </a:r>
        </a:p>
      </xdr:txBody>
    </xdr:sp>
    <xdr:clientData/>
  </xdr:twoCellAnchor>
  <xdr:twoCellAnchor>
    <xdr:from>
      <xdr:col>0</xdr:col>
      <xdr:colOff>19050</xdr:colOff>
      <xdr:row>8</xdr:row>
      <xdr:rowOff>28575</xdr:rowOff>
    </xdr:from>
    <xdr:to>
      <xdr:col>7</xdr:col>
      <xdr:colOff>971550</xdr:colOff>
      <xdr:row>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19050" y="1543050"/>
          <a:ext cx="9410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 Plan wydatków budżetowych: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773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Szkoły Podstawowej w Stołecznej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budżetowych: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-         - 0 -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7</xdr:col>
      <xdr:colOff>962025</xdr:colOff>
      <xdr:row>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1466850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3249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Szkoły Podstawowej w Trzcińsku-Zdroju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7</xdr:col>
      <xdr:colOff>962025</xdr:colOff>
      <xdr:row>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1171575"/>
          <a:ext cx="9324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budżetowych:</a:t>
          </a:r>
        </a:p>
      </xdr:txBody>
    </xdr:sp>
    <xdr:clientData/>
  </xdr:twoCellAnchor>
  <xdr:twoCellAnchor>
    <xdr:from>
      <xdr:col>0</xdr:col>
      <xdr:colOff>9525</xdr:colOff>
      <xdr:row>18</xdr:row>
      <xdr:rowOff>28575</xdr:rowOff>
    </xdr:from>
    <xdr:to>
      <xdr:col>7</xdr:col>
      <xdr:colOff>962025</xdr:colOff>
      <xdr:row>19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4400550"/>
          <a:ext cx="9315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Publicznego Gimnazjum  w  Góralicach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62050"/>
          <a:ext cx="9420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 budżetowych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-    - 0 -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7</xdr:col>
      <xdr:colOff>962025</xdr:colOff>
      <xdr:row>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1466850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8</xdr:col>
      <xdr:colOff>0</xdr:colOff>
      <xdr:row>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19050" y="657225"/>
          <a:ext cx="94202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finansowy Gimnazjum dla Dorosłych w  Trzcińsku-Zdroju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na rok 2005</a:t>
          </a:r>
        </a:p>
      </xdr:txBody>
    </xdr:sp>
    <xdr:clientData/>
  </xdr:twoCellAnchor>
  <xdr:twoCellAnchor>
    <xdr:from>
      <xdr:col>0</xdr:col>
      <xdr:colOff>0</xdr:colOff>
      <xdr:row>6</xdr:row>
      <xdr:rowOff>85725</xdr:rowOff>
    </xdr:from>
    <xdr:to>
      <xdr:col>7</xdr:col>
      <xdr:colOff>962025</xdr:colOff>
      <xdr:row>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0" y="1171575"/>
          <a:ext cx="9420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dochodów budżetowych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-       - 0 -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     -         - 0 -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7</xdr:col>
      <xdr:colOff>962025</xdr:colOff>
      <xdr:row>9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9525" y="1476375"/>
          <a:ext cx="941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B. </a:t>
          </a:r>
          <a:r>
            <a:rPr lang="en-US" cap="none" sz="1200" b="1" i="0" u="sng" baseline="0">
              <a:latin typeface="Arial"/>
              <a:ea typeface="Arial"/>
              <a:cs typeface="Arial"/>
            </a:rPr>
            <a:t>Plan wydatków budżetowych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19"/>
  <sheetViews>
    <sheetView showGridLines="0" view="pageBreakPreview" zoomScaleSheetLayoutView="100" workbookViewId="0" topLeftCell="A455">
      <selection activeCell="E507" sqref="E507"/>
    </sheetView>
  </sheetViews>
  <sheetFormatPr defaultColWidth="9.140625" defaultRowHeight="12.75"/>
  <cols>
    <col min="1" max="1" width="10.57421875" style="0" customWidth="1"/>
    <col min="2" max="2" width="11.57421875" style="0" customWidth="1"/>
    <col min="3" max="3" width="50.57421875" style="0" customWidth="1"/>
    <col min="4" max="4" width="18.00390625" style="0" customWidth="1"/>
    <col min="5" max="5" width="17.28125" style="261" customWidth="1"/>
    <col min="6" max="7" width="14.7109375" style="0" customWidth="1"/>
    <col min="8" max="8" width="15.00390625" style="0" customWidth="1"/>
  </cols>
  <sheetData>
    <row r="1" spans="5:8" ht="12.75">
      <c r="E1" s="104"/>
      <c r="G1" s="116" t="s">
        <v>252</v>
      </c>
      <c r="H1" s="7"/>
    </row>
    <row r="2" spans="5:8" ht="12.75">
      <c r="E2" s="104"/>
      <c r="G2" s="471" t="s">
        <v>369</v>
      </c>
      <c r="H2" s="471"/>
    </row>
    <row r="3" spans="5:8" ht="12.75">
      <c r="E3" s="104"/>
      <c r="G3" s="471" t="s">
        <v>225</v>
      </c>
      <c r="H3" s="471"/>
    </row>
    <row r="4" spans="5:8" ht="12.75">
      <c r="E4" s="104"/>
      <c r="G4" s="471" t="s">
        <v>370</v>
      </c>
      <c r="H4" s="471"/>
    </row>
    <row r="5" spans="5:8" ht="12.75">
      <c r="E5" s="104"/>
      <c r="F5" s="104"/>
      <c r="G5" s="7"/>
      <c r="H5" s="7"/>
    </row>
    <row r="6" spans="5:8" ht="12.75">
      <c r="E6" s="104"/>
      <c r="F6" s="104"/>
      <c r="G6" s="7"/>
      <c r="H6" s="7"/>
    </row>
    <row r="7" spans="5:8" ht="12.75">
      <c r="E7" s="104"/>
      <c r="F7" s="104"/>
      <c r="G7" s="7"/>
      <c r="H7" s="7"/>
    </row>
    <row r="8" spans="5:8" ht="12.75">
      <c r="E8" s="104"/>
      <c r="F8" s="104"/>
      <c r="G8" s="7"/>
      <c r="H8" s="7"/>
    </row>
    <row r="9" spans="5:8" ht="13.5" thickBot="1">
      <c r="E9" s="104"/>
      <c r="F9" s="445"/>
      <c r="G9" s="7"/>
      <c r="H9" s="7"/>
    </row>
    <row r="10" spans="1:9" ht="12.75">
      <c r="A10" s="2" t="s">
        <v>0</v>
      </c>
      <c r="B10" s="478" t="s">
        <v>1</v>
      </c>
      <c r="C10" s="473" t="s">
        <v>2</v>
      </c>
      <c r="D10" s="473" t="s">
        <v>3</v>
      </c>
      <c r="E10" s="473" t="s">
        <v>4</v>
      </c>
      <c r="F10" s="473"/>
      <c r="G10" s="473"/>
      <c r="H10" s="474"/>
      <c r="I10" s="1"/>
    </row>
    <row r="11" spans="1:9" ht="12.75">
      <c r="A11" s="475" t="s">
        <v>5</v>
      </c>
      <c r="B11" s="479"/>
      <c r="C11" s="475"/>
      <c r="D11" s="475"/>
      <c r="E11" s="475"/>
      <c r="F11" s="475"/>
      <c r="G11" s="475"/>
      <c r="H11" s="476"/>
      <c r="I11" s="1"/>
    </row>
    <row r="12" spans="1:9" ht="99" customHeight="1">
      <c r="A12" s="475"/>
      <c r="B12" s="479"/>
      <c r="C12" s="475"/>
      <c r="D12" s="475"/>
      <c r="E12" s="3" t="s">
        <v>6</v>
      </c>
      <c r="F12" s="245" t="s">
        <v>7</v>
      </c>
      <c r="G12" s="3" t="s">
        <v>8</v>
      </c>
      <c r="H12" s="161" t="s">
        <v>9</v>
      </c>
      <c r="I12" s="1"/>
    </row>
    <row r="13" spans="1:9" ht="12.75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1"/>
    </row>
    <row r="14" spans="1:8" ht="12.75">
      <c r="A14" s="109" t="s">
        <v>18</v>
      </c>
      <c r="B14" s="305"/>
      <c r="C14" s="122" t="s">
        <v>20</v>
      </c>
      <c r="D14" s="32"/>
      <c r="E14" s="32"/>
      <c r="F14" s="246"/>
      <c r="G14" s="32"/>
      <c r="H14" s="163"/>
    </row>
    <row r="15" spans="1:8" ht="12.75">
      <c r="A15" s="472" t="s">
        <v>22</v>
      </c>
      <c r="B15" s="375"/>
      <c r="C15" s="15" t="s">
        <v>24</v>
      </c>
      <c r="D15" s="33"/>
      <c r="E15" s="33"/>
      <c r="F15" s="39"/>
      <c r="G15" s="39"/>
      <c r="H15" s="173"/>
    </row>
    <row r="16" spans="1:8" ht="25.5">
      <c r="A16" s="472"/>
      <c r="B16" s="366" t="s">
        <v>23</v>
      </c>
      <c r="C16" s="21" t="s">
        <v>25</v>
      </c>
      <c r="D16" s="22">
        <v>16482</v>
      </c>
      <c r="E16" s="22">
        <v>16482</v>
      </c>
      <c r="F16" s="248" t="s">
        <v>100</v>
      </c>
      <c r="G16" s="54" t="s">
        <v>100</v>
      </c>
      <c r="H16" s="175" t="s">
        <v>100</v>
      </c>
    </row>
    <row r="17" spans="1:8" ht="12.75">
      <c r="A17" s="472" t="s">
        <v>26</v>
      </c>
      <c r="B17" s="323"/>
      <c r="C17" s="47" t="s">
        <v>28</v>
      </c>
      <c r="D17" s="48"/>
      <c r="E17" s="48"/>
      <c r="F17" s="135"/>
      <c r="G17" s="48"/>
      <c r="H17" s="179"/>
    </row>
    <row r="18" spans="1:8" ht="12.75">
      <c r="A18" s="472"/>
      <c r="B18" s="318" t="s">
        <v>19</v>
      </c>
      <c r="C18" s="12" t="s">
        <v>21</v>
      </c>
      <c r="D18" s="33">
        <v>330</v>
      </c>
      <c r="E18" s="33">
        <v>330</v>
      </c>
      <c r="F18" s="249" t="s">
        <v>100</v>
      </c>
      <c r="G18" s="39" t="s">
        <v>100</v>
      </c>
      <c r="H18" s="173" t="s">
        <v>100</v>
      </c>
    </row>
    <row r="19" spans="1:8" ht="12.75">
      <c r="A19" s="11"/>
      <c r="B19" s="318">
        <v>4430</v>
      </c>
      <c r="C19" s="63" t="s">
        <v>408</v>
      </c>
      <c r="D19" s="33">
        <v>218</v>
      </c>
      <c r="E19" s="33">
        <v>218</v>
      </c>
      <c r="F19" s="249" t="s">
        <v>100</v>
      </c>
      <c r="G19" s="39" t="s">
        <v>100</v>
      </c>
      <c r="H19" s="173" t="s">
        <v>100</v>
      </c>
    </row>
    <row r="20" spans="1:8" ht="12.75">
      <c r="A20" s="11"/>
      <c r="B20" s="318"/>
      <c r="C20" s="78" t="s">
        <v>29</v>
      </c>
      <c r="D20" s="48">
        <f>SUM(D18:D19)</f>
        <v>548</v>
      </c>
      <c r="E20" s="48">
        <f>SUM(E18:E19)</f>
        <v>548</v>
      </c>
      <c r="F20" s="247" t="s">
        <v>100</v>
      </c>
      <c r="G20" s="56" t="s">
        <v>100</v>
      </c>
      <c r="H20" s="190" t="s">
        <v>100</v>
      </c>
    </row>
    <row r="21" spans="1:8" ht="12.75">
      <c r="A21" s="24"/>
      <c r="B21" s="222"/>
      <c r="C21" s="468" t="s">
        <v>30</v>
      </c>
      <c r="D21" s="37">
        <f>SUM(D20,D16)</f>
        <v>17030</v>
      </c>
      <c r="E21" s="37">
        <f>SUM(E20,E16)</f>
        <v>17030</v>
      </c>
      <c r="F21" s="38" t="s">
        <v>100</v>
      </c>
      <c r="G21" s="38" t="s">
        <v>100</v>
      </c>
      <c r="H21" s="38" t="s">
        <v>100</v>
      </c>
    </row>
    <row r="22" spans="1:8" ht="12.75" customHeight="1">
      <c r="A22" s="109">
        <v>400</v>
      </c>
      <c r="B22" s="156"/>
      <c r="C22" s="60" t="s">
        <v>269</v>
      </c>
      <c r="D22" s="33"/>
      <c r="E22" s="33"/>
      <c r="F22" s="139"/>
      <c r="G22" s="33"/>
      <c r="H22" s="165"/>
    </row>
    <row r="23" spans="1:8" ht="12.75">
      <c r="A23" s="11">
        <v>40002</v>
      </c>
      <c r="B23" s="13"/>
      <c r="C23" s="15" t="s">
        <v>270</v>
      </c>
      <c r="D23" s="33"/>
      <c r="E23" s="33"/>
      <c r="F23" s="139"/>
      <c r="G23" s="33"/>
      <c r="H23" s="165"/>
    </row>
    <row r="24" spans="1:8" ht="12.75">
      <c r="A24" s="11"/>
      <c r="B24" s="156" t="s">
        <v>32</v>
      </c>
      <c r="C24" s="12" t="s">
        <v>232</v>
      </c>
      <c r="D24" s="33">
        <v>54000</v>
      </c>
      <c r="E24" s="33">
        <v>54000</v>
      </c>
      <c r="F24" s="249" t="s">
        <v>100</v>
      </c>
      <c r="G24" s="39" t="s">
        <v>100</v>
      </c>
      <c r="H24" s="173" t="s">
        <v>100</v>
      </c>
    </row>
    <row r="25" spans="1:8" ht="12.75">
      <c r="A25" s="11"/>
      <c r="B25" s="156"/>
      <c r="C25" s="12" t="s">
        <v>255</v>
      </c>
      <c r="D25" s="48"/>
      <c r="E25" s="48"/>
      <c r="F25" s="247"/>
      <c r="G25" s="56"/>
      <c r="H25" s="190"/>
    </row>
    <row r="26" spans="1:8" ht="15" customHeight="1">
      <c r="A26" s="11"/>
      <c r="B26" s="156" t="s">
        <v>314</v>
      </c>
      <c r="C26" s="23" t="s">
        <v>568</v>
      </c>
      <c r="D26" s="66">
        <v>54000</v>
      </c>
      <c r="E26" s="66">
        <v>54000</v>
      </c>
      <c r="F26" s="243" t="s">
        <v>100</v>
      </c>
      <c r="G26" s="67" t="s">
        <v>100</v>
      </c>
      <c r="H26" s="177" t="s">
        <v>100</v>
      </c>
    </row>
    <row r="27" spans="1:8" ht="12.75">
      <c r="A27" s="24"/>
      <c r="B27" s="95"/>
      <c r="C27" s="25" t="s">
        <v>268</v>
      </c>
      <c r="D27" s="37">
        <f>SUM(D24)</f>
        <v>54000</v>
      </c>
      <c r="E27" s="37">
        <f>SUM(E24)</f>
        <v>54000</v>
      </c>
      <c r="F27" s="250" t="s">
        <v>100</v>
      </c>
      <c r="G27" s="38" t="s">
        <v>100</v>
      </c>
      <c r="H27" s="169" t="s">
        <v>100</v>
      </c>
    </row>
    <row r="28" spans="1:8" ht="12.75">
      <c r="A28" s="109" t="s">
        <v>31</v>
      </c>
      <c r="B28" s="305"/>
      <c r="C28" s="122" t="s">
        <v>33</v>
      </c>
      <c r="D28" s="33"/>
      <c r="E28" s="33"/>
      <c r="F28" s="139"/>
      <c r="G28" s="33"/>
      <c r="H28" s="165"/>
    </row>
    <row r="29" spans="1:8" ht="12.75">
      <c r="A29" s="472">
        <v>60014</v>
      </c>
      <c r="B29" s="11"/>
      <c r="C29" s="15" t="s">
        <v>34</v>
      </c>
      <c r="D29" s="33"/>
      <c r="E29" s="33"/>
      <c r="F29" s="139"/>
      <c r="G29" s="33"/>
      <c r="H29" s="165"/>
    </row>
    <row r="30" spans="1:8" ht="12.75">
      <c r="A30" s="472"/>
      <c r="B30" s="366">
        <v>4300</v>
      </c>
      <c r="C30" s="21" t="s">
        <v>21</v>
      </c>
      <c r="D30" s="22">
        <v>33500</v>
      </c>
      <c r="E30" s="54" t="s">
        <v>100</v>
      </c>
      <c r="F30" s="248" t="s">
        <v>100</v>
      </c>
      <c r="G30" s="54" t="s">
        <v>100</v>
      </c>
      <c r="H30" s="279">
        <v>33500</v>
      </c>
    </row>
    <row r="31" spans="1:8" ht="12.75">
      <c r="A31" s="472">
        <v>60016</v>
      </c>
      <c r="B31" s="318"/>
      <c r="C31" s="15" t="s">
        <v>35</v>
      </c>
      <c r="D31" s="33"/>
      <c r="E31" s="33"/>
      <c r="F31" s="139"/>
      <c r="G31" s="33"/>
      <c r="H31" s="165"/>
    </row>
    <row r="32" spans="1:8" ht="12.75">
      <c r="A32" s="481"/>
      <c r="B32" s="9">
        <v>4270</v>
      </c>
      <c r="C32" s="14" t="s">
        <v>36</v>
      </c>
      <c r="D32" s="34">
        <v>52500</v>
      </c>
      <c r="E32" s="34">
        <v>52500</v>
      </c>
      <c r="F32" s="251" t="s">
        <v>100</v>
      </c>
      <c r="G32" s="35" t="s">
        <v>100</v>
      </c>
      <c r="H32" s="167" t="s">
        <v>100</v>
      </c>
    </row>
    <row r="33" spans="1:8" ht="12.75">
      <c r="A33" s="11"/>
      <c r="B33" s="318">
        <v>6050</v>
      </c>
      <c r="C33" s="12" t="s">
        <v>232</v>
      </c>
      <c r="D33" s="22">
        <v>12150</v>
      </c>
      <c r="E33" s="22">
        <v>12150</v>
      </c>
      <c r="F33" s="248" t="s">
        <v>100</v>
      </c>
      <c r="G33" s="54" t="s">
        <v>100</v>
      </c>
      <c r="H33" s="175" t="s">
        <v>100</v>
      </c>
    </row>
    <row r="34" spans="1:8" ht="12.75">
      <c r="A34" s="11"/>
      <c r="B34" s="318"/>
      <c r="C34" s="63" t="s">
        <v>267</v>
      </c>
      <c r="D34" s="33"/>
      <c r="E34" s="33"/>
      <c r="F34" s="249"/>
      <c r="G34" s="39"/>
      <c r="H34" s="173"/>
    </row>
    <row r="35" spans="1:8" ht="25.5">
      <c r="A35" s="11"/>
      <c r="B35" s="156" t="s">
        <v>314</v>
      </c>
      <c r="C35" s="100" t="s">
        <v>409</v>
      </c>
      <c r="D35" s="33">
        <v>12150</v>
      </c>
      <c r="E35" s="33">
        <v>12150</v>
      </c>
      <c r="F35" s="249" t="s">
        <v>100</v>
      </c>
      <c r="G35" s="39" t="s">
        <v>100</v>
      </c>
      <c r="H35" s="173" t="s">
        <v>100</v>
      </c>
    </row>
    <row r="36" spans="1:8" ht="12.75">
      <c r="A36" s="9"/>
      <c r="B36" s="9"/>
      <c r="C36" s="119" t="s">
        <v>37</v>
      </c>
      <c r="D36" s="48">
        <f>SUM(D32:D33)</f>
        <v>64650</v>
      </c>
      <c r="E36" s="48">
        <f>SUM(E32:E33)</f>
        <v>64650</v>
      </c>
      <c r="F36" s="247" t="s">
        <v>100</v>
      </c>
      <c r="G36" s="56" t="s">
        <v>100</v>
      </c>
      <c r="H36" s="190" t="s">
        <v>100</v>
      </c>
    </row>
    <row r="37" spans="1:8" ht="12.75">
      <c r="A37" s="61"/>
      <c r="B37" s="62"/>
      <c r="C37" s="25" t="s">
        <v>38</v>
      </c>
      <c r="D37" s="37">
        <f>SUM(D30,D36)</f>
        <v>98150</v>
      </c>
      <c r="E37" s="37">
        <f>SUM(E30,E36)</f>
        <v>64650</v>
      </c>
      <c r="F37" s="250" t="s">
        <v>100</v>
      </c>
      <c r="G37" s="38" t="s">
        <v>100</v>
      </c>
      <c r="H37" s="171">
        <f>SUM(H30:H36)</f>
        <v>33500</v>
      </c>
    </row>
    <row r="38" spans="1:8" ht="12.75">
      <c r="A38" s="59" t="s">
        <v>39</v>
      </c>
      <c r="B38" s="318"/>
      <c r="C38" s="60" t="s">
        <v>42</v>
      </c>
      <c r="D38" s="33"/>
      <c r="E38" s="33"/>
      <c r="F38" s="139"/>
      <c r="G38" s="33"/>
      <c r="H38" s="165"/>
    </row>
    <row r="39" spans="1:8" ht="12.75">
      <c r="A39" s="128" t="s">
        <v>40</v>
      </c>
      <c r="B39" s="11"/>
      <c r="C39" s="15" t="s">
        <v>43</v>
      </c>
      <c r="D39" s="33"/>
      <c r="E39" s="33"/>
      <c r="F39" s="139"/>
      <c r="G39" s="33"/>
      <c r="H39" s="165"/>
    </row>
    <row r="40" spans="1:8" ht="12.75">
      <c r="A40" s="11"/>
      <c r="B40" s="318">
        <v>4210</v>
      </c>
      <c r="C40" s="206" t="s">
        <v>410</v>
      </c>
      <c r="D40" s="33">
        <v>3500</v>
      </c>
      <c r="E40" s="33">
        <v>3500</v>
      </c>
      <c r="F40" s="249" t="s">
        <v>100</v>
      </c>
      <c r="G40" s="39" t="s">
        <v>100</v>
      </c>
      <c r="H40" s="173" t="s">
        <v>100</v>
      </c>
    </row>
    <row r="41" spans="1:8" ht="12.75">
      <c r="A41" s="10"/>
      <c r="B41" s="318">
        <v>4300</v>
      </c>
      <c r="C41" s="12" t="s">
        <v>21</v>
      </c>
      <c r="D41" s="33">
        <v>111250</v>
      </c>
      <c r="E41" s="33">
        <v>111250</v>
      </c>
      <c r="F41" s="249" t="s">
        <v>100</v>
      </c>
      <c r="G41" s="39" t="s">
        <v>100</v>
      </c>
      <c r="H41" s="173" t="s">
        <v>100</v>
      </c>
    </row>
    <row r="42" spans="1:8" ht="12.75">
      <c r="A42" s="10"/>
      <c r="B42" s="318">
        <v>4430</v>
      </c>
      <c r="C42" s="63" t="s">
        <v>44</v>
      </c>
      <c r="D42" s="33">
        <v>250</v>
      </c>
      <c r="E42" s="33">
        <v>250</v>
      </c>
      <c r="F42" s="249" t="s">
        <v>100</v>
      </c>
      <c r="G42" s="39" t="s">
        <v>100</v>
      </c>
      <c r="H42" s="173" t="s">
        <v>100</v>
      </c>
    </row>
    <row r="43" spans="1:8" ht="12.75">
      <c r="A43" s="10"/>
      <c r="B43" s="11">
        <v>6050</v>
      </c>
      <c r="C43" s="63" t="s">
        <v>232</v>
      </c>
      <c r="D43" s="34">
        <v>10000</v>
      </c>
      <c r="E43" s="34">
        <v>10000</v>
      </c>
      <c r="F43" s="251"/>
      <c r="G43" s="35"/>
      <c r="H43" s="167"/>
    </row>
    <row r="44" spans="1:8" ht="12.75">
      <c r="A44" s="10"/>
      <c r="B44" s="318"/>
      <c r="C44" s="63" t="s">
        <v>255</v>
      </c>
      <c r="D44" s="33"/>
      <c r="E44" s="33"/>
      <c r="F44" s="249"/>
      <c r="G44" s="39"/>
      <c r="H44" s="173"/>
    </row>
    <row r="45" spans="1:8" ht="25.5">
      <c r="A45" s="10"/>
      <c r="B45" s="13" t="s">
        <v>314</v>
      </c>
      <c r="C45" s="100" t="s">
        <v>411</v>
      </c>
      <c r="D45" s="33">
        <v>10000</v>
      </c>
      <c r="E45" s="33">
        <v>10000</v>
      </c>
      <c r="F45" s="249" t="s">
        <v>100</v>
      </c>
      <c r="G45" s="39" t="s">
        <v>100</v>
      </c>
      <c r="H45" s="173" t="s">
        <v>100</v>
      </c>
    </row>
    <row r="46" spans="1:8" ht="12.75">
      <c r="A46" s="11"/>
      <c r="B46" s="20"/>
      <c r="C46" s="123" t="s">
        <v>45</v>
      </c>
      <c r="D46" s="51">
        <f>SUM(D40,D41,D42,D43)</f>
        <v>125000</v>
      </c>
      <c r="E46" s="51">
        <f>SUM(E40,E41,E42,E43)</f>
        <v>125000</v>
      </c>
      <c r="F46" s="252" t="s">
        <v>100</v>
      </c>
      <c r="G46" s="52" t="s">
        <v>100</v>
      </c>
      <c r="H46" s="178" t="s">
        <v>100</v>
      </c>
    </row>
    <row r="47" spans="1:8" ht="12.75">
      <c r="A47" s="217" t="s">
        <v>46</v>
      </c>
      <c r="B47" s="11"/>
      <c r="C47" s="15" t="s">
        <v>28</v>
      </c>
      <c r="D47" s="33"/>
      <c r="E47" s="33"/>
      <c r="F47" s="139"/>
      <c r="G47" s="33"/>
      <c r="H47" s="165"/>
    </row>
    <row r="48" spans="1:8" ht="12.75">
      <c r="A48" s="79"/>
      <c r="B48" s="11">
        <v>4210</v>
      </c>
      <c r="C48" s="12" t="s">
        <v>79</v>
      </c>
      <c r="D48" s="33">
        <v>6500</v>
      </c>
      <c r="E48" s="33">
        <v>6500</v>
      </c>
      <c r="F48" s="249" t="s">
        <v>100</v>
      </c>
      <c r="G48" s="39" t="s">
        <v>100</v>
      </c>
      <c r="H48" s="173" t="s">
        <v>100</v>
      </c>
    </row>
    <row r="49" spans="1:8" ht="12.75">
      <c r="A49" s="477"/>
      <c r="B49" s="11" t="s">
        <v>47</v>
      </c>
      <c r="C49" s="12" t="s">
        <v>316</v>
      </c>
      <c r="D49" s="22">
        <v>85000</v>
      </c>
      <c r="E49" s="22">
        <v>85000</v>
      </c>
      <c r="F49" s="248" t="s">
        <v>100</v>
      </c>
      <c r="G49" s="54" t="s">
        <v>100</v>
      </c>
      <c r="H49" s="175" t="s">
        <v>100</v>
      </c>
    </row>
    <row r="50" spans="1:8" ht="12.75">
      <c r="A50" s="477"/>
      <c r="B50" s="11"/>
      <c r="C50" s="63" t="s">
        <v>233</v>
      </c>
      <c r="D50" s="33"/>
      <c r="E50" s="33"/>
      <c r="F50" s="249"/>
      <c r="G50" s="39"/>
      <c r="H50" s="173"/>
    </row>
    <row r="51" spans="1:8" ht="12.75">
      <c r="A51" s="477"/>
      <c r="B51" s="13" t="s">
        <v>247</v>
      </c>
      <c r="C51" s="100" t="s">
        <v>412</v>
      </c>
      <c r="D51" s="33">
        <v>70000</v>
      </c>
      <c r="E51" s="33">
        <v>70000</v>
      </c>
      <c r="F51" s="249" t="s">
        <v>100</v>
      </c>
      <c r="G51" s="39" t="s">
        <v>100</v>
      </c>
      <c r="H51" s="173" t="s">
        <v>100</v>
      </c>
    </row>
    <row r="52" spans="1:8" ht="27.75" customHeight="1">
      <c r="A52" s="477"/>
      <c r="B52" s="13" t="s">
        <v>248</v>
      </c>
      <c r="C52" s="100" t="s">
        <v>317</v>
      </c>
      <c r="D52" s="33">
        <v>15000</v>
      </c>
      <c r="E52" s="33">
        <v>15000</v>
      </c>
      <c r="F52" s="249" t="s">
        <v>100</v>
      </c>
      <c r="G52" s="39" t="s">
        <v>100</v>
      </c>
      <c r="H52" s="173" t="s">
        <v>100</v>
      </c>
    </row>
    <row r="53" spans="1:8" ht="18" customHeight="1">
      <c r="A53" s="477"/>
      <c r="B53" s="105">
        <v>4300</v>
      </c>
      <c r="C53" s="107" t="s">
        <v>21</v>
      </c>
      <c r="D53" s="82">
        <v>156200</v>
      </c>
      <c r="E53" s="82">
        <v>156200</v>
      </c>
      <c r="F53" s="249" t="s">
        <v>100</v>
      </c>
      <c r="G53" s="39" t="s">
        <v>100</v>
      </c>
      <c r="H53" s="173" t="s">
        <v>100</v>
      </c>
    </row>
    <row r="54" spans="1:8" ht="12.75">
      <c r="A54" s="477"/>
      <c r="B54" s="11">
        <v>4430</v>
      </c>
      <c r="C54" s="63" t="s">
        <v>44</v>
      </c>
      <c r="D54" s="33">
        <v>12600</v>
      </c>
      <c r="E54" s="33">
        <v>12600</v>
      </c>
      <c r="F54" s="249" t="s">
        <v>100</v>
      </c>
      <c r="G54" s="39" t="s">
        <v>100</v>
      </c>
      <c r="H54" s="173" t="s">
        <v>100</v>
      </c>
    </row>
    <row r="55" spans="1:8" ht="12.75">
      <c r="A55" s="79"/>
      <c r="B55" s="224"/>
      <c r="C55" s="380" t="s">
        <v>48</v>
      </c>
      <c r="D55" s="48">
        <f>SUM(D53:D54,D49,D48)</f>
        <v>260300</v>
      </c>
      <c r="E55" s="48">
        <f>SUM(E53:E54,E49,E48)</f>
        <v>260300</v>
      </c>
      <c r="F55" s="247" t="s">
        <v>100</v>
      </c>
      <c r="G55" s="56" t="s">
        <v>100</v>
      </c>
      <c r="H55" s="190" t="s">
        <v>100</v>
      </c>
    </row>
    <row r="56" spans="1:8" ht="12.75">
      <c r="A56" s="61"/>
      <c r="B56" s="62"/>
      <c r="C56" s="25" t="s">
        <v>49</v>
      </c>
      <c r="D56" s="37">
        <f>SUM(D46,D55)</f>
        <v>385300</v>
      </c>
      <c r="E56" s="37">
        <f>SUM(E55,E46)</f>
        <v>385300</v>
      </c>
      <c r="F56" s="250" t="s">
        <v>100</v>
      </c>
      <c r="G56" s="38" t="s">
        <v>100</v>
      </c>
      <c r="H56" s="169" t="s">
        <v>100</v>
      </c>
    </row>
    <row r="57" spans="1:8" ht="12.75">
      <c r="A57" s="374" t="s">
        <v>50</v>
      </c>
      <c r="B57" s="4"/>
      <c r="C57" s="122" t="s">
        <v>52</v>
      </c>
      <c r="D57" s="33"/>
      <c r="E57" s="33"/>
      <c r="F57" s="139"/>
      <c r="G57" s="33"/>
      <c r="H57" s="165"/>
    </row>
    <row r="58" spans="1:8" ht="12.75">
      <c r="A58" s="128" t="s">
        <v>51</v>
      </c>
      <c r="B58" s="11"/>
      <c r="C58" s="15" t="s">
        <v>53</v>
      </c>
      <c r="D58" s="33"/>
      <c r="E58" s="33"/>
      <c r="F58" s="139"/>
      <c r="G58" s="33"/>
      <c r="H58" s="165"/>
    </row>
    <row r="59" spans="1:8" ht="12.75">
      <c r="A59" s="223"/>
      <c r="B59" s="11" t="s">
        <v>19</v>
      </c>
      <c r="C59" s="12" t="s">
        <v>21</v>
      </c>
      <c r="D59" s="33">
        <v>55300</v>
      </c>
      <c r="E59" s="33">
        <v>51800</v>
      </c>
      <c r="F59" s="249" t="s">
        <v>100</v>
      </c>
      <c r="G59" s="39">
        <v>3500</v>
      </c>
      <c r="H59" s="173" t="s">
        <v>100</v>
      </c>
    </row>
    <row r="60" spans="1:8" ht="12.75">
      <c r="A60" s="61"/>
      <c r="B60" s="62"/>
      <c r="C60" s="25" t="s">
        <v>54</v>
      </c>
      <c r="D60" s="37">
        <f>SUM(D59)</f>
        <v>55300</v>
      </c>
      <c r="E60" s="37">
        <f>SUM(E59)</f>
        <v>51800</v>
      </c>
      <c r="F60" s="250" t="s">
        <v>100</v>
      </c>
      <c r="G60" s="38">
        <f>SUM(G59)</f>
        <v>3500</v>
      </c>
      <c r="H60" s="169" t="s">
        <v>100</v>
      </c>
    </row>
    <row r="61" spans="1:8" ht="12.75">
      <c r="A61" s="374" t="s">
        <v>55</v>
      </c>
      <c r="B61" s="4"/>
      <c r="C61" s="122" t="s">
        <v>60</v>
      </c>
      <c r="D61" s="33"/>
      <c r="E61" s="33"/>
      <c r="F61" s="139"/>
      <c r="G61" s="33"/>
      <c r="H61" s="165"/>
    </row>
    <row r="62" spans="1:8" ht="12.75">
      <c r="A62" s="128" t="s">
        <v>56</v>
      </c>
      <c r="B62" s="11"/>
      <c r="C62" s="15" t="s">
        <v>61</v>
      </c>
      <c r="D62" s="33"/>
      <c r="E62" s="33"/>
      <c r="F62" s="139"/>
      <c r="G62" s="33"/>
      <c r="H62" s="165"/>
    </row>
    <row r="63" spans="1:8" ht="12.75">
      <c r="A63" s="223"/>
      <c r="B63" s="11" t="s">
        <v>57</v>
      </c>
      <c r="C63" s="12" t="s">
        <v>62</v>
      </c>
      <c r="D63" s="33">
        <v>85600</v>
      </c>
      <c r="E63" s="39" t="s">
        <v>100</v>
      </c>
      <c r="F63" s="139">
        <v>85600</v>
      </c>
      <c r="G63" s="39" t="s">
        <v>100</v>
      </c>
      <c r="H63" s="173" t="s">
        <v>100</v>
      </c>
    </row>
    <row r="64" spans="1:8" ht="12.75">
      <c r="A64" s="223"/>
      <c r="B64" s="11" t="s">
        <v>58</v>
      </c>
      <c r="C64" s="12" t="s">
        <v>341</v>
      </c>
      <c r="D64" s="34">
        <v>14749</v>
      </c>
      <c r="E64" s="35" t="s">
        <v>100</v>
      </c>
      <c r="F64" s="127">
        <v>14749</v>
      </c>
      <c r="G64" s="35" t="s">
        <v>100</v>
      </c>
      <c r="H64" s="167" t="s">
        <v>100</v>
      </c>
    </row>
    <row r="65" spans="1:8" ht="12.75">
      <c r="A65" s="223"/>
      <c r="B65" s="11"/>
      <c r="C65" s="12" t="s">
        <v>233</v>
      </c>
      <c r="D65" s="33"/>
      <c r="E65" s="39"/>
      <c r="F65" s="139"/>
      <c r="G65" s="39"/>
      <c r="H65" s="173"/>
    </row>
    <row r="66" spans="1:8" ht="38.25" customHeight="1">
      <c r="A66" s="223"/>
      <c r="B66" s="18" t="s">
        <v>234</v>
      </c>
      <c r="C66" s="58" t="s">
        <v>527</v>
      </c>
      <c r="D66" s="34">
        <v>14749</v>
      </c>
      <c r="E66" s="35" t="s">
        <v>100</v>
      </c>
      <c r="F66" s="127">
        <v>14749</v>
      </c>
      <c r="G66" s="35" t="s">
        <v>100</v>
      </c>
      <c r="H66" s="167" t="s">
        <v>100</v>
      </c>
    </row>
    <row r="67" spans="1:8" ht="9.75" customHeight="1">
      <c r="A67" s="10"/>
      <c r="B67" s="13"/>
      <c r="C67" s="23"/>
      <c r="D67" s="33"/>
      <c r="E67" s="39"/>
      <c r="F67" s="139"/>
      <c r="G67" s="39"/>
      <c r="H67" s="173"/>
    </row>
    <row r="68" spans="1:8" ht="12.75">
      <c r="A68" s="223"/>
      <c r="B68" s="11" t="s">
        <v>59</v>
      </c>
      <c r="C68" s="12" t="s">
        <v>337</v>
      </c>
      <c r="D68" s="34">
        <v>2096</v>
      </c>
      <c r="E68" s="35" t="s">
        <v>100</v>
      </c>
      <c r="F68" s="127">
        <v>2096</v>
      </c>
      <c r="G68" s="35" t="s">
        <v>100</v>
      </c>
      <c r="H68" s="167" t="s">
        <v>100</v>
      </c>
    </row>
    <row r="69" spans="1:8" ht="12.75">
      <c r="A69" s="223"/>
      <c r="B69" s="11"/>
      <c r="C69" s="12" t="s">
        <v>233</v>
      </c>
      <c r="D69" s="33"/>
      <c r="E69" s="39"/>
      <c r="F69" s="139"/>
      <c r="G69" s="39"/>
      <c r="H69" s="173"/>
    </row>
    <row r="70" spans="1:8" ht="12.75">
      <c r="A70" s="223"/>
      <c r="B70" s="13" t="s">
        <v>236</v>
      </c>
      <c r="C70" s="23" t="s">
        <v>318</v>
      </c>
      <c r="D70" s="33">
        <v>2096</v>
      </c>
      <c r="E70" s="39"/>
      <c r="F70" s="139">
        <v>2096</v>
      </c>
      <c r="G70" s="39" t="s">
        <v>100</v>
      </c>
      <c r="H70" s="173" t="s">
        <v>100</v>
      </c>
    </row>
    <row r="71" spans="1:8" ht="12.75">
      <c r="A71" s="223"/>
      <c r="B71" s="13"/>
      <c r="C71" s="100"/>
      <c r="D71" s="33"/>
      <c r="E71" s="39"/>
      <c r="F71" s="139"/>
      <c r="G71" s="39"/>
      <c r="H71" s="173"/>
    </row>
    <row r="72" spans="1:8" ht="12.75">
      <c r="A72" s="223"/>
      <c r="B72" s="11" t="s">
        <v>27</v>
      </c>
      <c r="C72" s="63" t="s">
        <v>63</v>
      </c>
      <c r="D72" s="33">
        <v>1055</v>
      </c>
      <c r="E72" s="39" t="s">
        <v>100</v>
      </c>
      <c r="F72" s="139">
        <v>1055</v>
      </c>
      <c r="G72" s="39" t="s">
        <v>100</v>
      </c>
      <c r="H72" s="173" t="s">
        <v>100</v>
      </c>
    </row>
    <row r="73" spans="1:8" ht="12.75">
      <c r="A73" s="79"/>
      <c r="B73" s="20"/>
      <c r="C73" s="123" t="s">
        <v>64</v>
      </c>
      <c r="D73" s="51">
        <f>SUM(D63,D64,D68,D72)</f>
        <v>103500</v>
      </c>
      <c r="E73" s="52" t="s">
        <v>100</v>
      </c>
      <c r="F73" s="253">
        <f>SUM(F63,F64,F68,F72)</f>
        <v>103500</v>
      </c>
      <c r="G73" s="52" t="s">
        <v>100</v>
      </c>
      <c r="H73" s="178" t="s">
        <v>100</v>
      </c>
    </row>
    <row r="74" spans="1:8" ht="12.75">
      <c r="A74" s="128" t="s">
        <v>65</v>
      </c>
      <c r="B74" s="11"/>
      <c r="C74" s="15" t="s">
        <v>66</v>
      </c>
      <c r="D74" s="33"/>
      <c r="E74" s="33"/>
      <c r="F74" s="139"/>
      <c r="G74" s="33"/>
      <c r="H74" s="165"/>
    </row>
    <row r="75" spans="1:8" ht="12.75">
      <c r="A75" s="79"/>
      <c r="B75" s="11" t="s">
        <v>57</v>
      </c>
      <c r="C75" s="12" t="s">
        <v>62</v>
      </c>
      <c r="D75" s="33">
        <v>3760</v>
      </c>
      <c r="E75" s="39" t="s">
        <v>100</v>
      </c>
      <c r="F75" s="249" t="s">
        <v>100</v>
      </c>
      <c r="G75" s="39" t="s">
        <v>100</v>
      </c>
      <c r="H75" s="165">
        <v>3760</v>
      </c>
    </row>
    <row r="76" spans="1:8" ht="12.75">
      <c r="A76" s="79"/>
      <c r="B76" s="11" t="s">
        <v>58</v>
      </c>
      <c r="C76" s="12" t="s">
        <v>341</v>
      </c>
      <c r="D76" s="34">
        <v>648</v>
      </c>
      <c r="E76" s="35" t="s">
        <v>100</v>
      </c>
      <c r="F76" s="251" t="s">
        <v>100</v>
      </c>
      <c r="G76" s="35" t="s">
        <v>100</v>
      </c>
      <c r="H76" s="280">
        <v>648</v>
      </c>
    </row>
    <row r="77" spans="1:8" ht="12.75">
      <c r="A77" s="79"/>
      <c r="B77" s="11"/>
      <c r="C77" s="23" t="s">
        <v>233</v>
      </c>
      <c r="D77" s="33"/>
      <c r="E77" s="39"/>
      <c r="F77" s="249"/>
      <c r="G77" s="39"/>
      <c r="H77" s="165"/>
    </row>
    <row r="78" spans="1:8" ht="12.75">
      <c r="A78" s="79"/>
      <c r="B78" s="13" t="s">
        <v>234</v>
      </c>
      <c r="C78" s="23" t="s">
        <v>368</v>
      </c>
      <c r="D78" s="33">
        <v>648</v>
      </c>
      <c r="E78" s="39" t="s">
        <v>100</v>
      </c>
      <c r="F78" s="249" t="s">
        <v>100</v>
      </c>
      <c r="G78" s="39" t="s">
        <v>100</v>
      </c>
      <c r="H78" s="165">
        <v>648</v>
      </c>
    </row>
    <row r="79" spans="1:8" ht="12.75">
      <c r="A79" s="79"/>
      <c r="B79" s="73"/>
      <c r="C79" s="104"/>
      <c r="D79" s="33"/>
      <c r="E79" s="39"/>
      <c r="F79" s="249"/>
      <c r="G79" s="39"/>
      <c r="H79" s="165"/>
    </row>
    <row r="80" spans="1:8" ht="12.75" customHeight="1">
      <c r="A80" s="79"/>
      <c r="B80" s="11" t="s">
        <v>59</v>
      </c>
      <c r="C80" s="12" t="s">
        <v>342</v>
      </c>
      <c r="D80" s="34">
        <v>92</v>
      </c>
      <c r="E80" s="35" t="s">
        <v>100</v>
      </c>
      <c r="F80" s="251" t="s">
        <v>100</v>
      </c>
      <c r="G80" s="35" t="s">
        <v>100</v>
      </c>
      <c r="H80" s="280">
        <v>92</v>
      </c>
    </row>
    <row r="81" spans="1:8" ht="12.75" customHeight="1">
      <c r="A81" s="79"/>
      <c r="B81" s="13"/>
      <c r="C81" s="23" t="s">
        <v>233</v>
      </c>
      <c r="D81" s="33"/>
      <c r="E81" s="39"/>
      <c r="F81" s="249"/>
      <c r="G81" s="39"/>
      <c r="H81" s="165"/>
    </row>
    <row r="82" spans="1:8" ht="12.75" customHeight="1">
      <c r="A82" s="79"/>
      <c r="B82" s="13" t="s">
        <v>236</v>
      </c>
      <c r="C82" s="63" t="s">
        <v>569</v>
      </c>
      <c r="D82" s="33">
        <v>92</v>
      </c>
      <c r="E82" s="39" t="s">
        <v>100</v>
      </c>
      <c r="F82" s="249" t="s">
        <v>100</v>
      </c>
      <c r="G82" s="39" t="s">
        <v>100</v>
      </c>
      <c r="H82" s="165">
        <v>92</v>
      </c>
    </row>
    <row r="83" spans="1:8" ht="12.75">
      <c r="A83" s="79"/>
      <c r="B83" s="9"/>
      <c r="C83" s="464" t="s">
        <v>67</v>
      </c>
      <c r="D83" s="53">
        <f>SUM(D75,D76,D80)</f>
        <v>4500</v>
      </c>
      <c r="E83" s="19" t="s">
        <v>100</v>
      </c>
      <c r="F83" s="254" t="s">
        <v>100</v>
      </c>
      <c r="G83" s="19" t="s">
        <v>100</v>
      </c>
      <c r="H83" s="465">
        <f>SUM(H75,H76,H80)</f>
        <v>4500</v>
      </c>
    </row>
    <row r="84" spans="1:8" ht="12.75">
      <c r="A84" s="472" t="s">
        <v>68</v>
      </c>
      <c r="B84" s="11"/>
      <c r="C84" s="27" t="s">
        <v>414</v>
      </c>
      <c r="D84" s="33"/>
      <c r="E84" s="33"/>
      <c r="F84" s="139"/>
      <c r="G84" s="33"/>
      <c r="H84" s="165"/>
    </row>
    <row r="85" spans="1:8" ht="12.75">
      <c r="A85" s="472"/>
      <c r="B85" s="11" t="s">
        <v>69</v>
      </c>
      <c r="C85" s="12" t="s">
        <v>71</v>
      </c>
      <c r="D85" s="33">
        <v>47800</v>
      </c>
      <c r="E85" s="33">
        <v>47800</v>
      </c>
      <c r="F85" s="249" t="s">
        <v>100</v>
      </c>
      <c r="G85" s="39" t="s">
        <v>100</v>
      </c>
      <c r="H85" s="173" t="s">
        <v>100</v>
      </c>
    </row>
    <row r="86" spans="1:8" ht="12.75" customHeight="1">
      <c r="A86" s="472"/>
      <c r="B86" s="11" t="s">
        <v>27</v>
      </c>
      <c r="C86" s="12" t="s">
        <v>79</v>
      </c>
      <c r="D86" s="66">
        <v>7800</v>
      </c>
      <c r="E86" s="66">
        <v>7800</v>
      </c>
      <c r="F86" s="243" t="s">
        <v>100</v>
      </c>
      <c r="G86" s="67" t="s">
        <v>100</v>
      </c>
      <c r="H86" s="177" t="s">
        <v>100</v>
      </c>
    </row>
    <row r="87" spans="1:8" ht="12.75">
      <c r="A87" s="472"/>
      <c r="B87" s="11" t="s">
        <v>19</v>
      </c>
      <c r="C87" s="12" t="s">
        <v>21</v>
      </c>
      <c r="D87" s="33">
        <v>5100</v>
      </c>
      <c r="E87" s="33">
        <v>5100</v>
      </c>
      <c r="F87" s="249" t="s">
        <v>100</v>
      </c>
      <c r="G87" s="39" t="s">
        <v>100</v>
      </c>
      <c r="H87" s="173" t="s">
        <v>100</v>
      </c>
    </row>
    <row r="88" spans="1:8" ht="12.75">
      <c r="A88" s="472"/>
      <c r="B88" s="11" t="s">
        <v>70</v>
      </c>
      <c r="C88" s="63" t="s">
        <v>72</v>
      </c>
      <c r="D88" s="33">
        <v>500</v>
      </c>
      <c r="E88" s="33">
        <v>500</v>
      </c>
      <c r="F88" s="249" t="s">
        <v>100</v>
      </c>
      <c r="G88" s="39" t="s">
        <v>100</v>
      </c>
      <c r="H88" s="173" t="s">
        <v>100</v>
      </c>
    </row>
    <row r="89" spans="1:8" ht="12.75">
      <c r="A89" s="79"/>
      <c r="B89" s="20"/>
      <c r="C89" s="123" t="s">
        <v>73</v>
      </c>
      <c r="D89" s="51">
        <f>SUM(D85:D88)</f>
        <v>61200</v>
      </c>
      <c r="E89" s="51">
        <f>SUM(E85:E88)</f>
        <v>61200</v>
      </c>
      <c r="F89" s="252" t="s">
        <v>100</v>
      </c>
      <c r="G89" s="52" t="s">
        <v>100</v>
      </c>
      <c r="H89" s="178" t="s">
        <v>100</v>
      </c>
    </row>
    <row r="90" spans="1:8" ht="13.5" customHeight="1">
      <c r="A90" s="472" t="s">
        <v>74</v>
      </c>
      <c r="B90" s="11"/>
      <c r="C90" s="15" t="s">
        <v>374</v>
      </c>
      <c r="D90" s="33"/>
      <c r="E90" s="33"/>
      <c r="F90" s="139"/>
      <c r="G90" s="33"/>
      <c r="H90" s="165"/>
    </row>
    <row r="91" spans="1:8" ht="12.75">
      <c r="A91" s="472"/>
      <c r="B91" s="11" t="s">
        <v>75</v>
      </c>
      <c r="C91" s="12" t="s">
        <v>415</v>
      </c>
      <c r="D91" s="33">
        <v>1750</v>
      </c>
      <c r="E91" s="33">
        <v>1750</v>
      </c>
      <c r="F91" s="249" t="s">
        <v>100</v>
      </c>
      <c r="G91" s="39" t="s">
        <v>100</v>
      </c>
      <c r="H91" s="173" t="s">
        <v>100</v>
      </c>
    </row>
    <row r="92" spans="1:8" ht="12.75">
      <c r="A92" s="472"/>
      <c r="B92" s="11" t="s">
        <v>57</v>
      </c>
      <c r="C92" s="12" t="s">
        <v>334</v>
      </c>
      <c r="D92" s="33">
        <v>619680</v>
      </c>
      <c r="E92" s="33">
        <v>619680</v>
      </c>
      <c r="F92" s="249" t="s">
        <v>100</v>
      </c>
      <c r="G92" s="39" t="s">
        <v>100</v>
      </c>
      <c r="H92" s="173" t="s">
        <v>100</v>
      </c>
    </row>
    <row r="93" spans="1:8" ht="12.75">
      <c r="A93" s="472"/>
      <c r="B93" s="11" t="s">
        <v>76</v>
      </c>
      <c r="C93" s="12" t="s">
        <v>78</v>
      </c>
      <c r="D93" s="33">
        <v>45260</v>
      </c>
      <c r="E93" s="33">
        <v>45260</v>
      </c>
      <c r="F93" s="249" t="s">
        <v>100</v>
      </c>
      <c r="G93" s="39" t="s">
        <v>100</v>
      </c>
      <c r="H93" s="173" t="s">
        <v>100</v>
      </c>
    </row>
    <row r="94" spans="1:8" ht="12.75">
      <c r="A94" s="472"/>
      <c r="B94" s="11" t="s">
        <v>58</v>
      </c>
      <c r="C94" s="12" t="s">
        <v>322</v>
      </c>
      <c r="D94" s="22">
        <v>118340</v>
      </c>
      <c r="E94" s="22">
        <v>118340</v>
      </c>
      <c r="F94" s="248" t="s">
        <v>100</v>
      </c>
      <c r="G94" s="54" t="s">
        <v>100</v>
      </c>
      <c r="H94" s="175" t="s">
        <v>100</v>
      </c>
    </row>
    <row r="95" spans="1:8" ht="12.75">
      <c r="A95" s="477"/>
      <c r="B95" s="13"/>
      <c r="C95" s="12" t="s">
        <v>233</v>
      </c>
      <c r="D95" s="33"/>
      <c r="E95" s="33"/>
      <c r="F95" s="139"/>
      <c r="G95" s="33"/>
      <c r="H95" s="165"/>
    </row>
    <row r="96" spans="1:8" ht="12.75">
      <c r="A96" s="477"/>
      <c r="B96" s="13" t="s">
        <v>234</v>
      </c>
      <c r="C96" s="23" t="s">
        <v>413</v>
      </c>
      <c r="D96" s="33">
        <v>114370</v>
      </c>
      <c r="E96" s="33">
        <v>114370</v>
      </c>
      <c r="F96" s="249" t="s">
        <v>100</v>
      </c>
      <c r="G96" s="39" t="s">
        <v>100</v>
      </c>
      <c r="H96" s="173" t="s">
        <v>100</v>
      </c>
    </row>
    <row r="97" spans="1:8" ht="15" customHeight="1">
      <c r="A97" s="477"/>
      <c r="B97" s="13" t="s">
        <v>235</v>
      </c>
      <c r="C97" s="23" t="s">
        <v>416</v>
      </c>
      <c r="D97" s="82">
        <v>3970</v>
      </c>
      <c r="E97" s="82">
        <v>3970</v>
      </c>
      <c r="F97" s="249" t="s">
        <v>100</v>
      </c>
      <c r="G97" s="39" t="s">
        <v>100</v>
      </c>
      <c r="H97" s="173" t="s">
        <v>100</v>
      </c>
    </row>
    <row r="98" spans="1:8" ht="12" customHeight="1">
      <c r="A98" s="477"/>
      <c r="B98" s="13"/>
      <c r="C98" s="23"/>
      <c r="D98" s="66"/>
      <c r="E98" s="66"/>
      <c r="F98" s="67"/>
      <c r="G98" s="67"/>
      <c r="H98" s="177"/>
    </row>
    <row r="99" spans="1:8" ht="12.75">
      <c r="A99" s="477"/>
      <c r="B99" s="13" t="s">
        <v>59</v>
      </c>
      <c r="C99" s="12" t="s">
        <v>323</v>
      </c>
      <c r="D99" s="22">
        <v>16295</v>
      </c>
      <c r="E99" s="22">
        <v>16295</v>
      </c>
      <c r="F99" s="248" t="s">
        <v>100</v>
      </c>
      <c r="G99" s="54" t="s">
        <v>100</v>
      </c>
      <c r="H99" s="175" t="s">
        <v>100</v>
      </c>
    </row>
    <row r="100" spans="1:8" ht="12.75">
      <c r="A100" s="79"/>
      <c r="B100" s="11"/>
      <c r="C100" s="12" t="s">
        <v>233</v>
      </c>
      <c r="D100" s="33"/>
      <c r="E100" s="33"/>
      <c r="F100" s="139"/>
      <c r="G100" s="33"/>
      <c r="H100" s="165"/>
    </row>
    <row r="101" spans="1:8" ht="12.75">
      <c r="A101" s="79"/>
      <c r="B101" s="13" t="s">
        <v>236</v>
      </c>
      <c r="C101" s="23" t="s">
        <v>318</v>
      </c>
      <c r="D101" s="33">
        <v>16260</v>
      </c>
      <c r="E101" s="33">
        <v>16260</v>
      </c>
      <c r="F101" s="249" t="s">
        <v>100</v>
      </c>
      <c r="G101" s="39" t="s">
        <v>100</v>
      </c>
      <c r="H101" s="173" t="s">
        <v>100</v>
      </c>
    </row>
    <row r="102" spans="1:8" ht="12.75" customHeight="1">
      <c r="A102" s="79"/>
      <c r="B102" s="13" t="s">
        <v>237</v>
      </c>
      <c r="C102" s="23" t="s">
        <v>480</v>
      </c>
      <c r="D102" s="66">
        <v>35</v>
      </c>
      <c r="E102" s="66">
        <v>35</v>
      </c>
      <c r="F102" s="243" t="s">
        <v>100</v>
      </c>
      <c r="G102" s="67" t="s">
        <v>100</v>
      </c>
      <c r="H102" s="177" t="s">
        <v>100</v>
      </c>
    </row>
    <row r="103" spans="1:8" ht="12.75" customHeight="1">
      <c r="A103" s="79"/>
      <c r="B103" s="13"/>
      <c r="C103" s="23"/>
      <c r="D103" s="66"/>
      <c r="E103" s="66"/>
      <c r="F103" s="243"/>
      <c r="G103" s="67"/>
      <c r="H103" s="177"/>
    </row>
    <row r="104" spans="1:8" ht="13.5" customHeight="1">
      <c r="A104" s="79"/>
      <c r="B104" s="13" t="s">
        <v>417</v>
      </c>
      <c r="C104" s="23" t="s">
        <v>418</v>
      </c>
      <c r="D104" s="82">
        <v>6100</v>
      </c>
      <c r="E104" s="82">
        <v>6100</v>
      </c>
      <c r="F104" s="249" t="s">
        <v>100</v>
      </c>
      <c r="G104" s="39" t="s">
        <v>100</v>
      </c>
      <c r="H104" s="173" t="s">
        <v>100</v>
      </c>
    </row>
    <row r="105" spans="1:8" ht="12.75" customHeight="1">
      <c r="A105" s="79"/>
      <c r="B105" s="13" t="s">
        <v>419</v>
      </c>
      <c r="C105" s="23" t="s">
        <v>420</v>
      </c>
      <c r="D105" s="66">
        <v>2400</v>
      </c>
      <c r="E105" s="66">
        <v>2400</v>
      </c>
      <c r="F105" s="243" t="s">
        <v>100</v>
      </c>
      <c r="G105" s="67" t="s">
        <v>100</v>
      </c>
      <c r="H105" s="177" t="s">
        <v>100</v>
      </c>
    </row>
    <row r="106" spans="1:8" ht="12.75">
      <c r="A106" s="79"/>
      <c r="B106" s="11">
        <v>4210</v>
      </c>
      <c r="C106" s="12" t="s">
        <v>79</v>
      </c>
      <c r="D106" s="33">
        <v>62000</v>
      </c>
      <c r="E106" s="33">
        <v>62000</v>
      </c>
      <c r="F106" s="249" t="s">
        <v>100</v>
      </c>
      <c r="G106" s="39" t="s">
        <v>100</v>
      </c>
      <c r="H106" s="173" t="s">
        <v>100</v>
      </c>
    </row>
    <row r="107" spans="1:8" ht="12.75">
      <c r="A107" s="224"/>
      <c r="B107" s="9">
        <v>4260</v>
      </c>
      <c r="C107" s="14" t="s">
        <v>80</v>
      </c>
      <c r="D107" s="34">
        <v>11500</v>
      </c>
      <c r="E107" s="34">
        <v>11500</v>
      </c>
      <c r="F107" s="251" t="s">
        <v>100</v>
      </c>
      <c r="G107" s="35" t="s">
        <v>100</v>
      </c>
      <c r="H107" s="167" t="s">
        <v>100</v>
      </c>
    </row>
    <row r="108" spans="1:8" ht="12.75">
      <c r="A108" s="79"/>
      <c r="B108" s="11">
        <v>4270</v>
      </c>
      <c r="C108" s="12" t="s">
        <v>36</v>
      </c>
      <c r="D108" s="33">
        <v>11700</v>
      </c>
      <c r="E108" s="33">
        <v>11700</v>
      </c>
      <c r="F108" s="249" t="s">
        <v>100</v>
      </c>
      <c r="G108" s="306" t="s">
        <v>100</v>
      </c>
      <c r="H108" s="459" t="s">
        <v>100</v>
      </c>
    </row>
    <row r="109" spans="1:8" ht="12.75">
      <c r="A109" s="79"/>
      <c r="B109" s="11">
        <v>4300</v>
      </c>
      <c r="C109" s="12" t="s">
        <v>21</v>
      </c>
      <c r="D109" s="33">
        <v>119800</v>
      </c>
      <c r="E109" s="33">
        <v>119800</v>
      </c>
      <c r="F109" s="249" t="s">
        <v>100</v>
      </c>
      <c r="G109" s="39" t="s">
        <v>100</v>
      </c>
      <c r="H109" s="173" t="s">
        <v>100</v>
      </c>
    </row>
    <row r="110" spans="1:8" ht="12.75">
      <c r="A110" s="79"/>
      <c r="B110" s="11">
        <v>4350</v>
      </c>
      <c r="C110" s="12" t="s">
        <v>421</v>
      </c>
      <c r="D110" s="33">
        <v>4600</v>
      </c>
      <c r="E110" s="33">
        <v>4600</v>
      </c>
      <c r="F110" s="249" t="s">
        <v>100</v>
      </c>
      <c r="G110" s="39" t="s">
        <v>100</v>
      </c>
      <c r="H110" s="173" t="s">
        <v>100</v>
      </c>
    </row>
    <row r="111" spans="1:8" ht="12.75">
      <c r="A111" s="79"/>
      <c r="B111" s="11">
        <v>4410</v>
      </c>
      <c r="C111" s="12" t="s">
        <v>72</v>
      </c>
      <c r="D111" s="33">
        <v>35000</v>
      </c>
      <c r="E111" s="33">
        <v>35000</v>
      </c>
      <c r="F111" s="249" t="s">
        <v>100</v>
      </c>
      <c r="G111" s="39" t="s">
        <v>100</v>
      </c>
      <c r="H111" s="173" t="s">
        <v>100</v>
      </c>
    </row>
    <row r="112" spans="1:8" s="104" customFormat="1" ht="12.75">
      <c r="A112" s="11"/>
      <c r="B112" s="318">
        <v>4430</v>
      </c>
      <c r="C112" s="12" t="s">
        <v>44</v>
      </c>
      <c r="D112" s="33">
        <v>4530</v>
      </c>
      <c r="E112" s="33">
        <v>4530</v>
      </c>
      <c r="F112" s="39" t="s">
        <v>100</v>
      </c>
      <c r="G112" s="39" t="s">
        <v>100</v>
      </c>
      <c r="H112" s="173" t="s">
        <v>100</v>
      </c>
    </row>
    <row r="113" spans="1:8" ht="12.75">
      <c r="A113" s="11"/>
      <c r="B113" s="11">
        <v>4440</v>
      </c>
      <c r="C113" s="12" t="s">
        <v>81</v>
      </c>
      <c r="D113" s="22">
        <v>17245</v>
      </c>
      <c r="E113" s="22">
        <v>17245</v>
      </c>
      <c r="F113" s="248" t="s">
        <v>100</v>
      </c>
      <c r="G113" s="54" t="s">
        <v>100</v>
      </c>
      <c r="H113" s="175" t="s">
        <v>100</v>
      </c>
    </row>
    <row r="114" spans="1:8" ht="12.75">
      <c r="A114" s="11"/>
      <c r="B114" s="318"/>
      <c r="C114" s="12" t="s">
        <v>319</v>
      </c>
      <c r="D114" s="33"/>
      <c r="E114" s="33"/>
      <c r="F114" s="249"/>
      <c r="G114" s="39"/>
      <c r="H114" s="173"/>
    </row>
    <row r="115" spans="1:8" ht="12.75">
      <c r="A115" s="11"/>
      <c r="B115" s="156" t="s">
        <v>320</v>
      </c>
      <c r="C115" s="23" t="s">
        <v>362</v>
      </c>
      <c r="D115" s="33">
        <v>16202</v>
      </c>
      <c r="E115" s="33">
        <v>16202</v>
      </c>
      <c r="F115" s="249" t="s">
        <v>100</v>
      </c>
      <c r="G115" s="39" t="s">
        <v>100</v>
      </c>
      <c r="H115" s="173" t="s">
        <v>100</v>
      </c>
    </row>
    <row r="116" spans="1:8" ht="16.5" customHeight="1">
      <c r="A116" s="11"/>
      <c r="B116" s="156" t="s">
        <v>321</v>
      </c>
      <c r="C116" s="100" t="s">
        <v>363</v>
      </c>
      <c r="D116" s="66">
        <v>1043</v>
      </c>
      <c r="E116" s="66">
        <v>1043</v>
      </c>
      <c r="F116" s="249" t="s">
        <v>100</v>
      </c>
      <c r="G116" s="39" t="s">
        <v>100</v>
      </c>
      <c r="H116" s="173" t="s">
        <v>100</v>
      </c>
    </row>
    <row r="117" spans="1:8" ht="12.75">
      <c r="A117" s="11"/>
      <c r="B117" s="20"/>
      <c r="C117" s="123" t="s">
        <v>82</v>
      </c>
      <c r="D117" s="51">
        <f>SUM(D91:D92,D93,D94,D99,D104,D105,D106,D107,D108,D109,D110,D111,D112,D113)</f>
        <v>1076200</v>
      </c>
      <c r="E117" s="51">
        <f>SUM(E91,E92,E93,E94,E99,E104,E105,E106,E107,E108,E109,E110,E111,E112,E113)</f>
        <v>1076200</v>
      </c>
      <c r="F117" s="252" t="s">
        <v>100</v>
      </c>
      <c r="G117" s="52" t="s">
        <v>100</v>
      </c>
      <c r="H117" s="178" t="s">
        <v>100</v>
      </c>
    </row>
    <row r="118" spans="1:8" ht="12.75">
      <c r="A118" s="128">
        <v>75095</v>
      </c>
      <c r="B118" s="323"/>
      <c r="C118" s="65" t="s">
        <v>28</v>
      </c>
      <c r="D118" s="48"/>
      <c r="E118" s="48"/>
      <c r="F118" s="247"/>
      <c r="G118" s="56"/>
      <c r="H118" s="190"/>
    </row>
    <row r="119" spans="1:8" ht="12.75">
      <c r="A119" s="11"/>
      <c r="B119" s="318">
        <v>4210</v>
      </c>
      <c r="C119" s="63" t="s">
        <v>238</v>
      </c>
      <c r="D119" s="33">
        <v>1450</v>
      </c>
      <c r="E119" s="33">
        <v>1450</v>
      </c>
      <c r="F119" s="249" t="s">
        <v>100</v>
      </c>
      <c r="G119" s="39" t="s">
        <v>100</v>
      </c>
      <c r="H119" s="173" t="s">
        <v>100</v>
      </c>
    </row>
    <row r="120" spans="1:8" ht="12.75">
      <c r="A120" s="11"/>
      <c r="B120" s="318">
        <v>4300</v>
      </c>
      <c r="C120" s="63" t="s">
        <v>21</v>
      </c>
      <c r="D120" s="33">
        <v>7200</v>
      </c>
      <c r="E120" s="33">
        <v>7200</v>
      </c>
      <c r="F120" s="249" t="s">
        <v>100</v>
      </c>
      <c r="G120" s="39" t="s">
        <v>100</v>
      </c>
      <c r="H120" s="173" t="s">
        <v>100</v>
      </c>
    </row>
    <row r="121" spans="1:8" ht="12.75">
      <c r="A121" s="11"/>
      <c r="B121" s="318">
        <v>4430</v>
      </c>
      <c r="C121" s="63" t="s">
        <v>44</v>
      </c>
      <c r="D121" s="33">
        <v>5350</v>
      </c>
      <c r="E121" s="33">
        <v>5350</v>
      </c>
      <c r="F121" s="249" t="s">
        <v>100</v>
      </c>
      <c r="G121" s="39" t="s">
        <v>100</v>
      </c>
      <c r="H121" s="173" t="s">
        <v>100</v>
      </c>
    </row>
    <row r="122" spans="1:8" ht="12.75">
      <c r="A122" s="9"/>
      <c r="B122" s="271"/>
      <c r="C122" s="381" t="s">
        <v>84</v>
      </c>
      <c r="D122" s="53">
        <f>SUM(D119:D121)</f>
        <v>14000</v>
      </c>
      <c r="E122" s="53">
        <f>SUM(E119:E121)</f>
        <v>14000</v>
      </c>
      <c r="F122" s="254" t="s">
        <v>100</v>
      </c>
      <c r="G122" s="19" t="s">
        <v>100</v>
      </c>
      <c r="H122" s="182" t="s">
        <v>100</v>
      </c>
    </row>
    <row r="123" spans="1:8" ht="12.75">
      <c r="A123" s="61"/>
      <c r="B123" s="62"/>
      <c r="C123" s="25" t="s">
        <v>85</v>
      </c>
      <c r="D123" s="37">
        <f>SUM(D122,D117,D89,D83,D73)</f>
        <v>1259400</v>
      </c>
      <c r="E123" s="37">
        <f>SUM(E122,E117,E89,E83,E73)</f>
        <v>1151400</v>
      </c>
      <c r="F123" s="125">
        <f>SUM(F122,F117,F89,F83,F73)</f>
        <v>103500</v>
      </c>
      <c r="G123" s="38" t="s">
        <v>100</v>
      </c>
      <c r="H123" s="171">
        <f>SUM(H122,H117,H89,H83,H73)</f>
        <v>4500</v>
      </c>
    </row>
    <row r="124" spans="1:8" ht="25.5">
      <c r="A124" s="109" t="s">
        <v>86</v>
      </c>
      <c r="B124" s="4"/>
      <c r="C124" s="122" t="s">
        <v>88</v>
      </c>
      <c r="D124" s="33"/>
      <c r="E124" s="33"/>
      <c r="F124" s="139"/>
      <c r="G124" s="33"/>
      <c r="H124" s="165"/>
    </row>
    <row r="125" spans="1:8" ht="25.5">
      <c r="A125" s="128" t="s">
        <v>87</v>
      </c>
      <c r="B125" s="11"/>
      <c r="C125" s="15" t="s">
        <v>89</v>
      </c>
      <c r="D125" s="33"/>
      <c r="E125" s="33"/>
      <c r="F125" s="139"/>
      <c r="G125" s="33"/>
      <c r="H125" s="165"/>
    </row>
    <row r="126" spans="1:8" ht="12.75">
      <c r="A126" s="276"/>
      <c r="B126" s="11" t="s">
        <v>57</v>
      </c>
      <c r="C126" s="12" t="s">
        <v>62</v>
      </c>
      <c r="D126" s="33">
        <v>769</v>
      </c>
      <c r="E126" s="39" t="s">
        <v>100</v>
      </c>
      <c r="F126" s="139">
        <v>769</v>
      </c>
      <c r="G126" s="39" t="s">
        <v>100</v>
      </c>
      <c r="H126" s="173" t="s">
        <v>100</v>
      </c>
    </row>
    <row r="127" spans="1:8" ht="12.75">
      <c r="A127" s="68"/>
      <c r="B127" s="11" t="s">
        <v>58</v>
      </c>
      <c r="C127" s="12" t="s">
        <v>341</v>
      </c>
      <c r="D127" s="34">
        <v>132</v>
      </c>
      <c r="E127" s="35" t="s">
        <v>100</v>
      </c>
      <c r="F127" s="127">
        <v>132</v>
      </c>
      <c r="G127" s="35" t="s">
        <v>100</v>
      </c>
      <c r="H127" s="167" t="s">
        <v>100</v>
      </c>
    </row>
    <row r="128" spans="1:8" ht="12.75">
      <c r="A128" s="68"/>
      <c r="B128" s="11"/>
      <c r="C128" s="12" t="s">
        <v>233</v>
      </c>
      <c r="D128" s="33"/>
      <c r="E128" s="39"/>
      <c r="F128" s="139"/>
      <c r="G128" s="39"/>
      <c r="H128" s="173"/>
    </row>
    <row r="129" spans="1:8" ht="12.75">
      <c r="A129" s="68"/>
      <c r="B129" s="13" t="s">
        <v>234</v>
      </c>
      <c r="C129" s="23" t="s">
        <v>422</v>
      </c>
      <c r="D129" s="33">
        <v>132</v>
      </c>
      <c r="E129" s="39" t="s">
        <v>100</v>
      </c>
      <c r="F129" s="139">
        <v>132</v>
      </c>
      <c r="G129" s="39" t="s">
        <v>100</v>
      </c>
      <c r="H129" s="173" t="s">
        <v>100</v>
      </c>
    </row>
    <row r="130" spans="1:8" ht="12.75">
      <c r="A130" s="68"/>
      <c r="B130" s="13"/>
      <c r="C130" s="23"/>
      <c r="D130" s="33"/>
      <c r="E130" s="39"/>
      <c r="F130" s="139"/>
      <c r="G130" s="39"/>
      <c r="H130" s="173"/>
    </row>
    <row r="131" spans="1:8" ht="12.75">
      <c r="A131" s="223"/>
      <c r="B131" s="11" t="s">
        <v>59</v>
      </c>
      <c r="C131" s="12" t="s">
        <v>347</v>
      </c>
      <c r="D131" s="34">
        <v>19</v>
      </c>
      <c r="E131" s="35" t="s">
        <v>100</v>
      </c>
      <c r="F131" s="127">
        <v>19</v>
      </c>
      <c r="G131" s="35" t="s">
        <v>100</v>
      </c>
      <c r="H131" s="167" t="s">
        <v>100</v>
      </c>
    </row>
    <row r="132" spans="1:8" ht="12.75">
      <c r="A132" s="223"/>
      <c r="B132" s="11"/>
      <c r="C132" s="63" t="s">
        <v>233</v>
      </c>
      <c r="D132" s="33"/>
      <c r="E132" s="39"/>
      <c r="F132" s="139"/>
      <c r="G132" s="39"/>
      <c r="H132" s="173"/>
    </row>
    <row r="133" spans="1:8" ht="12.75">
      <c r="A133" s="223"/>
      <c r="B133" s="18" t="s">
        <v>236</v>
      </c>
      <c r="C133" s="100" t="s">
        <v>368</v>
      </c>
      <c r="D133" s="33">
        <v>19</v>
      </c>
      <c r="E133" s="39" t="s">
        <v>100</v>
      </c>
      <c r="F133" s="139">
        <v>19</v>
      </c>
      <c r="G133" s="39" t="s">
        <v>100</v>
      </c>
      <c r="H133" s="173" t="s">
        <v>100</v>
      </c>
    </row>
    <row r="134" spans="1:8" ht="12.75">
      <c r="A134" s="61"/>
      <c r="B134" s="271"/>
      <c r="C134" s="25" t="s">
        <v>90</v>
      </c>
      <c r="D134" s="37">
        <f>SUM(D126,D127,D131)</f>
        <v>920</v>
      </c>
      <c r="E134" s="38" t="s">
        <v>100</v>
      </c>
      <c r="F134" s="125">
        <f>SUM(F126,F127,F131)</f>
        <v>920</v>
      </c>
      <c r="G134" s="38" t="s">
        <v>100</v>
      </c>
      <c r="H134" s="169" t="s">
        <v>100</v>
      </c>
    </row>
    <row r="135" spans="1:8" ht="12.75">
      <c r="A135" s="382">
        <v>752</v>
      </c>
      <c r="B135" s="4"/>
      <c r="C135" s="122" t="s">
        <v>377</v>
      </c>
      <c r="D135" s="226"/>
      <c r="E135" s="227"/>
      <c r="F135" s="229"/>
      <c r="G135" s="227"/>
      <c r="H135" s="285"/>
    </row>
    <row r="136" spans="1:8" ht="12.75">
      <c r="A136" s="201">
        <v>75212</v>
      </c>
      <c r="B136" s="11"/>
      <c r="C136" s="200" t="s">
        <v>378</v>
      </c>
      <c r="D136" s="229"/>
      <c r="E136" s="227"/>
      <c r="F136" s="229"/>
      <c r="G136" s="227"/>
      <c r="H136" s="285"/>
    </row>
    <row r="137" spans="1:8" ht="12.75">
      <c r="A137" s="277"/>
      <c r="B137" s="9">
        <v>4300</v>
      </c>
      <c r="C137" s="150" t="s">
        <v>21</v>
      </c>
      <c r="D137" s="230">
        <v>500</v>
      </c>
      <c r="E137" s="231" t="s">
        <v>100</v>
      </c>
      <c r="F137" s="238">
        <v>500</v>
      </c>
      <c r="G137" s="36" t="s">
        <v>100</v>
      </c>
      <c r="H137" s="286" t="s">
        <v>100</v>
      </c>
    </row>
    <row r="138" spans="1:8" ht="12.75">
      <c r="A138" s="228"/>
      <c r="B138" s="271"/>
      <c r="C138" s="149" t="s">
        <v>423</v>
      </c>
      <c r="D138" s="234">
        <f>SUM(D137)</f>
        <v>500</v>
      </c>
      <c r="E138" s="231" t="s">
        <v>100</v>
      </c>
      <c r="F138" s="255">
        <f>SUM(F137)</f>
        <v>500</v>
      </c>
      <c r="G138" s="36" t="s">
        <v>100</v>
      </c>
      <c r="H138" s="286" t="s">
        <v>100</v>
      </c>
    </row>
    <row r="139" spans="1:8" ht="12.75">
      <c r="A139" s="278" t="s">
        <v>91</v>
      </c>
      <c r="B139" s="11"/>
      <c r="C139" s="60" t="s">
        <v>93</v>
      </c>
      <c r="D139" s="33"/>
      <c r="E139" s="33"/>
      <c r="F139" s="139"/>
      <c r="G139" s="33"/>
      <c r="H139" s="165"/>
    </row>
    <row r="140" spans="1:8" ht="12.75">
      <c r="A140" s="128" t="s">
        <v>92</v>
      </c>
      <c r="B140" s="11"/>
      <c r="C140" s="15" t="s">
        <v>94</v>
      </c>
      <c r="D140" s="33"/>
      <c r="E140" s="33"/>
      <c r="F140" s="139"/>
      <c r="G140" s="33"/>
      <c r="H140" s="165"/>
    </row>
    <row r="141" spans="1:8" ht="12.75">
      <c r="A141" s="68"/>
      <c r="B141" s="11">
        <v>4210</v>
      </c>
      <c r="C141" s="12" t="s">
        <v>79</v>
      </c>
      <c r="D141" s="33">
        <v>3000</v>
      </c>
      <c r="E141" s="33">
        <v>3000</v>
      </c>
      <c r="F141" s="249" t="s">
        <v>100</v>
      </c>
      <c r="G141" s="39" t="s">
        <v>100</v>
      </c>
      <c r="H141" s="173" t="s">
        <v>100</v>
      </c>
    </row>
    <row r="142" spans="1:8" ht="12.75">
      <c r="A142" s="472" t="s">
        <v>95</v>
      </c>
      <c r="B142" s="46"/>
      <c r="C142" s="47" t="s">
        <v>97</v>
      </c>
      <c r="D142" s="48"/>
      <c r="E142" s="48"/>
      <c r="F142" s="135"/>
      <c r="G142" s="48"/>
      <c r="H142" s="179"/>
    </row>
    <row r="143" spans="1:8" ht="12.75">
      <c r="A143" s="472"/>
      <c r="B143" s="11" t="s">
        <v>69</v>
      </c>
      <c r="C143" s="12" t="s">
        <v>71</v>
      </c>
      <c r="D143" s="33">
        <v>10200</v>
      </c>
      <c r="E143" s="33">
        <v>10200</v>
      </c>
      <c r="F143" s="249" t="s">
        <v>100</v>
      </c>
      <c r="G143" s="39" t="s">
        <v>100</v>
      </c>
      <c r="H143" s="173" t="s">
        <v>100</v>
      </c>
    </row>
    <row r="144" spans="1:8" ht="12.75">
      <c r="A144" s="472"/>
      <c r="B144" s="11" t="s">
        <v>57</v>
      </c>
      <c r="C144" s="12" t="s">
        <v>334</v>
      </c>
      <c r="D144" s="33">
        <v>8214</v>
      </c>
      <c r="E144" s="33">
        <v>8214</v>
      </c>
      <c r="F144" s="249" t="s">
        <v>100</v>
      </c>
      <c r="G144" s="39" t="s">
        <v>100</v>
      </c>
      <c r="H144" s="173" t="s">
        <v>100</v>
      </c>
    </row>
    <row r="145" spans="1:8" ht="13.5" customHeight="1">
      <c r="A145" s="472"/>
      <c r="B145" s="11" t="s">
        <v>76</v>
      </c>
      <c r="C145" s="12" t="s">
        <v>78</v>
      </c>
      <c r="D145" s="66">
        <v>611</v>
      </c>
      <c r="E145" s="66">
        <v>611</v>
      </c>
      <c r="F145" s="243" t="s">
        <v>100</v>
      </c>
      <c r="G145" s="67" t="s">
        <v>100</v>
      </c>
      <c r="H145" s="177" t="s">
        <v>100</v>
      </c>
    </row>
    <row r="146" spans="1:8" ht="12.75">
      <c r="A146" s="472"/>
      <c r="B146" s="11" t="s">
        <v>58</v>
      </c>
      <c r="C146" s="12" t="s">
        <v>245</v>
      </c>
      <c r="D146" s="22">
        <v>1520</v>
      </c>
      <c r="E146" s="22">
        <v>1520</v>
      </c>
      <c r="F146" s="54" t="s">
        <v>100</v>
      </c>
      <c r="G146" s="54" t="s">
        <v>100</v>
      </c>
      <c r="H146" s="175" t="s">
        <v>100</v>
      </c>
    </row>
    <row r="147" spans="1:8" ht="12.75">
      <c r="A147" s="472"/>
      <c r="B147" s="13"/>
      <c r="C147" s="12" t="s">
        <v>233</v>
      </c>
      <c r="D147" s="33"/>
      <c r="E147" s="33"/>
      <c r="F147" s="139"/>
      <c r="G147" s="33"/>
      <c r="H147" s="165"/>
    </row>
    <row r="148" spans="1:8" ht="12.75">
      <c r="A148" s="472"/>
      <c r="B148" s="18" t="s">
        <v>234</v>
      </c>
      <c r="C148" s="58" t="s">
        <v>368</v>
      </c>
      <c r="D148" s="34">
        <v>1520</v>
      </c>
      <c r="E148" s="34">
        <v>1520</v>
      </c>
      <c r="F148" s="251" t="s">
        <v>100</v>
      </c>
      <c r="G148" s="35" t="s">
        <v>100</v>
      </c>
      <c r="H148" s="167" t="s">
        <v>100</v>
      </c>
    </row>
    <row r="149" spans="1:8" ht="12.75">
      <c r="A149" s="472"/>
      <c r="B149" s="13"/>
      <c r="C149" s="23"/>
      <c r="D149" s="33"/>
      <c r="E149" s="33"/>
      <c r="F149" s="39"/>
      <c r="G149" s="39"/>
      <c r="H149" s="173"/>
    </row>
    <row r="150" spans="1:8" ht="12.75">
      <c r="A150" s="472"/>
      <c r="B150" s="13" t="s">
        <v>59</v>
      </c>
      <c r="C150" s="12" t="s">
        <v>323</v>
      </c>
      <c r="D150" s="33">
        <v>215</v>
      </c>
      <c r="E150" s="33">
        <v>215</v>
      </c>
      <c r="F150" s="39" t="s">
        <v>100</v>
      </c>
      <c r="G150" s="39" t="s">
        <v>100</v>
      </c>
      <c r="H150" s="173" t="s">
        <v>100</v>
      </c>
    </row>
    <row r="151" spans="1:8" ht="12.75">
      <c r="A151" s="472"/>
      <c r="B151" s="11"/>
      <c r="C151" s="12" t="s">
        <v>233</v>
      </c>
      <c r="D151" s="33"/>
      <c r="E151" s="33"/>
      <c r="F151" s="139"/>
      <c r="G151" s="33"/>
      <c r="H151" s="165"/>
    </row>
    <row r="152" spans="1:8" ht="12.75">
      <c r="A152" s="472"/>
      <c r="B152" s="13" t="s">
        <v>236</v>
      </c>
      <c r="C152" s="23" t="s">
        <v>318</v>
      </c>
      <c r="D152" s="33">
        <v>215</v>
      </c>
      <c r="E152" s="33">
        <v>215</v>
      </c>
      <c r="F152" s="249" t="s">
        <v>100</v>
      </c>
      <c r="G152" s="39" t="s">
        <v>100</v>
      </c>
      <c r="H152" s="173" t="s">
        <v>100</v>
      </c>
    </row>
    <row r="153" spans="1:8" ht="12" customHeight="1">
      <c r="A153" s="472"/>
      <c r="B153" s="13"/>
      <c r="C153" s="23"/>
      <c r="D153" s="66"/>
      <c r="E153" s="66"/>
      <c r="F153" s="243"/>
      <c r="G153" s="67"/>
      <c r="H153" s="177"/>
    </row>
    <row r="154" spans="1:8" ht="12.75">
      <c r="A154" s="472"/>
      <c r="B154" s="11" t="s">
        <v>27</v>
      </c>
      <c r="C154" s="12" t="s">
        <v>79</v>
      </c>
      <c r="D154" s="33">
        <v>25500</v>
      </c>
      <c r="E154" s="33">
        <v>25500</v>
      </c>
      <c r="F154" s="249" t="s">
        <v>100</v>
      </c>
      <c r="G154" s="39" t="s">
        <v>100</v>
      </c>
      <c r="H154" s="173" t="s">
        <v>100</v>
      </c>
    </row>
    <row r="155" spans="1:8" ht="12.75">
      <c r="A155" s="472"/>
      <c r="B155" s="11" t="s">
        <v>96</v>
      </c>
      <c r="C155" s="12" t="s">
        <v>80</v>
      </c>
      <c r="D155" s="33">
        <v>5250</v>
      </c>
      <c r="E155" s="33">
        <v>5250</v>
      </c>
      <c r="F155" s="249" t="s">
        <v>100</v>
      </c>
      <c r="G155" s="39" t="s">
        <v>100</v>
      </c>
      <c r="H155" s="173" t="s">
        <v>100</v>
      </c>
    </row>
    <row r="156" spans="1:8" ht="12.75">
      <c r="A156" s="472"/>
      <c r="B156" s="11" t="s">
        <v>47</v>
      </c>
      <c r="C156" s="12" t="s">
        <v>36</v>
      </c>
      <c r="D156" s="33">
        <v>6800</v>
      </c>
      <c r="E156" s="33">
        <v>6800</v>
      </c>
      <c r="F156" s="249" t="s">
        <v>100</v>
      </c>
      <c r="G156" s="39" t="s">
        <v>100</v>
      </c>
      <c r="H156" s="173" t="s">
        <v>100</v>
      </c>
    </row>
    <row r="157" spans="1:8" s="104" customFormat="1" ht="12.75">
      <c r="A157" s="472"/>
      <c r="B157" s="11" t="s">
        <v>19</v>
      </c>
      <c r="C157" s="12" t="s">
        <v>21</v>
      </c>
      <c r="D157" s="33">
        <v>14200</v>
      </c>
      <c r="E157" s="33">
        <v>14200</v>
      </c>
      <c r="F157" s="249" t="s">
        <v>100</v>
      </c>
      <c r="G157" s="39" t="s">
        <v>100</v>
      </c>
      <c r="H157" s="173" t="s">
        <v>100</v>
      </c>
    </row>
    <row r="158" spans="1:8" ht="12.75">
      <c r="A158" s="477"/>
      <c r="B158" s="11" t="s">
        <v>70</v>
      </c>
      <c r="C158" s="12" t="s">
        <v>72</v>
      </c>
      <c r="D158" s="33">
        <v>326</v>
      </c>
      <c r="E158" s="33">
        <v>326</v>
      </c>
      <c r="F158" s="249" t="s">
        <v>100</v>
      </c>
      <c r="G158" s="39" t="s">
        <v>100</v>
      </c>
      <c r="H158" s="173" t="s">
        <v>100</v>
      </c>
    </row>
    <row r="159" spans="1:8" ht="12.75">
      <c r="A159" s="477"/>
      <c r="B159" s="11" t="s">
        <v>41</v>
      </c>
      <c r="C159" s="12" t="s">
        <v>44</v>
      </c>
      <c r="D159" s="33">
        <v>8100</v>
      </c>
      <c r="E159" s="33">
        <v>8100</v>
      </c>
      <c r="F159" s="249" t="s">
        <v>100</v>
      </c>
      <c r="G159" s="39" t="s">
        <v>100</v>
      </c>
      <c r="H159" s="173" t="s">
        <v>100</v>
      </c>
    </row>
    <row r="160" spans="1:8" ht="12.75">
      <c r="A160" s="477"/>
      <c r="B160" s="11" t="s">
        <v>98</v>
      </c>
      <c r="C160" s="12" t="s">
        <v>81</v>
      </c>
      <c r="D160" s="22">
        <v>464</v>
      </c>
      <c r="E160" s="22">
        <v>464</v>
      </c>
      <c r="F160" s="248" t="s">
        <v>100</v>
      </c>
      <c r="G160" s="54" t="s">
        <v>100</v>
      </c>
      <c r="H160" s="175" t="s">
        <v>100</v>
      </c>
    </row>
    <row r="161" spans="1:8" ht="12.75">
      <c r="A161" s="79"/>
      <c r="B161" s="11"/>
      <c r="C161" s="12" t="s">
        <v>233</v>
      </c>
      <c r="D161" s="33"/>
      <c r="E161" s="33"/>
      <c r="F161" s="249"/>
      <c r="G161" s="39"/>
      <c r="H161" s="173"/>
    </row>
    <row r="162" spans="1:8" ht="12.75">
      <c r="A162" s="79"/>
      <c r="B162" s="13" t="s">
        <v>320</v>
      </c>
      <c r="C162" s="100" t="s">
        <v>364</v>
      </c>
      <c r="D162" s="33">
        <v>464</v>
      </c>
      <c r="E162" s="33">
        <v>464</v>
      </c>
      <c r="F162" s="249" t="s">
        <v>100</v>
      </c>
      <c r="G162" s="39" t="s">
        <v>100</v>
      </c>
      <c r="H162" s="173" t="s">
        <v>100</v>
      </c>
    </row>
    <row r="163" spans="1:8" ht="12.75">
      <c r="A163" s="11"/>
      <c r="B163" s="20"/>
      <c r="C163" s="123" t="s">
        <v>99</v>
      </c>
      <c r="D163" s="51">
        <f>SUM(D154:D160,D150,D146,D143:D145)</f>
        <v>81400</v>
      </c>
      <c r="E163" s="51">
        <f>SUM(E154:E160,E150,E146,E143:E145)</f>
        <v>81400</v>
      </c>
      <c r="F163" s="252" t="s">
        <v>100</v>
      </c>
      <c r="G163" s="52" t="s">
        <v>100</v>
      </c>
      <c r="H163" s="178" t="s">
        <v>100</v>
      </c>
    </row>
    <row r="164" spans="1:8" ht="12.75">
      <c r="A164" s="128" t="s">
        <v>101</v>
      </c>
      <c r="B164" s="11"/>
      <c r="C164" s="15" t="s">
        <v>102</v>
      </c>
      <c r="D164" s="33"/>
      <c r="E164" s="33"/>
      <c r="F164" s="139"/>
      <c r="G164" s="33"/>
      <c r="H164" s="165"/>
    </row>
    <row r="165" spans="1:8" ht="12.75">
      <c r="A165" s="79"/>
      <c r="B165" s="11">
        <v>3020</v>
      </c>
      <c r="C165" s="12" t="s">
        <v>415</v>
      </c>
      <c r="D165" s="33">
        <v>954</v>
      </c>
      <c r="E165" s="33">
        <v>954</v>
      </c>
      <c r="F165" s="249" t="s">
        <v>100</v>
      </c>
      <c r="G165" s="39" t="s">
        <v>100</v>
      </c>
      <c r="H165" s="173" t="s">
        <v>100</v>
      </c>
    </row>
    <row r="166" spans="1:8" ht="12.75">
      <c r="A166" s="79"/>
      <c r="B166" s="11" t="s">
        <v>57</v>
      </c>
      <c r="C166" s="12" t="s">
        <v>334</v>
      </c>
      <c r="D166" s="33">
        <v>21340</v>
      </c>
      <c r="E166" s="33">
        <v>21340</v>
      </c>
      <c r="F166" s="249" t="s">
        <v>100</v>
      </c>
      <c r="G166" s="39" t="s">
        <v>100</v>
      </c>
      <c r="H166" s="173" t="s">
        <v>100</v>
      </c>
    </row>
    <row r="167" spans="1:8" ht="12.75">
      <c r="A167" s="11"/>
      <c r="B167" s="318" t="s">
        <v>76</v>
      </c>
      <c r="C167" s="12" t="s">
        <v>78</v>
      </c>
      <c r="D167" s="33">
        <v>1555</v>
      </c>
      <c r="E167" s="33">
        <v>1555</v>
      </c>
      <c r="F167" s="249" t="s">
        <v>100</v>
      </c>
      <c r="G167" s="39" t="s">
        <v>100</v>
      </c>
      <c r="H167" s="173" t="s">
        <v>100</v>
      </c>
    </row>
    <row r="168" spans="1:8" ht="12.75">
      <c r="A168" s="11"/>
      <c r="B168" s="318" t="s">
        <v>58</v>
      </c>
      <c r="C168" s="12" t="s">
        <v>341</v>
      </c>
      <c r="D168" s="34">
        <v>3945</v>
      </c>
      <c r="E168" s="34">
        <v>3945</v>
      </c>
      <c r="F168" s="251" t="s">
        <v>100</v>
      </c>
      <c r="G168" s="35" t="s">
        <v>100</v>
      </c>
      <c r="H168" s="167" t="s">
        <v>100</v>
      </c>
    </row>
    <row r="169" spans="1:8" ht="12.75">
      <c r="A169" s="11"/>
      <c r="B169" s="318"/>
      <c r="C169" s="12" t="s">
        <v>233</v>
      </c>
      <c r="D169" s="33"/>
      <c r="E169" s="33"/>
      <c r="F169" s="249"/>
      <c r="G169" s="39"/>
      <c r="H169" s="173"/>
    </row>
    <row r="170" spans="1:8" ht="12.75">
      <c r="A170" s="11"/>
      <c r="B170" s="156" t="s">
        <v>234</v>
      </c>
      <c r="C170" s="23" t="s">
        <v>422</v>
      </c>
      <c r="D170" s="33">
        <v>3945</v>
      </c>
      <c r="E170" s="33">
        <v>3945</v>
      </c>
      <c r="F170" s="249" t="s">
        <v>100</v>
      </c>
      <c r="G170" s="39" t="s">
        <v>100</v>
      </c>
      <c r="H170" s="173" t="s">
        <v>100</v>
      </c>
    </row>
    <row r="171" spans="1:8" ht="12.75">
      <c r="A171" s="11"/>
      <c r="B171" s="156"/>
      <c r="C171" s="23"/>
      <c r="D171" s="33"/>
      <c r="E171" s="33"/>
      <c r="F171" s="249"/>
      <c r="G171" s="39"/>
      <c r="H171" s="173"/>
    </row>
    <row r="172" spans="1:8" ht="12.75">
      <c r="A172" s="11"/>
      <c r="B172" s="126" t="s">
        <v>59</v>
      </c>
      <c r="C172" s="12" t="s">
        <v>323</v>
      </c>
      <c r="D172" s="34">
        <v>560</v>
      </c>
      <c r="E172" s="34">
        <v>560</v>
      </c>
      <c r="F172" s="251" t="s">
        <v>100</v>
      </c>
      <c r="G172" s="35" t="s">
        <v>100</v>
      </c>
      <c r="H172" s="167" t="s">
        <v>100</v>
      </c>
    </row>
    <row r="173" spans="1:8" ht="12.75">
      <c r="A173" s="11"/>
      <c r="B173" s="156"/>
      <c r="C173" s="133" t="s">
        <v>233</v>
      </c>
      <c r="D173" s="33"/>
      <c r="E173" s="33"/>
      <c r="F173" s="249"/>
      <c r="G173" s="39"/>
      <c r="H173" s="173"/>
    </row>
    <row r="174" spans="1:8" ht="12.75">
      <c r="A174" s="11"/>
      <c r="B174" s="156" t="s">
        <v>236</v>
      </c>
      <c r="C174" s="235" t="s">
        <v>424</v>
      </c>
      <c r="D174" s="33">
        <v>560</v>
      </c>
      <c r="E174" s="33">
        <v>560</v>
      </c>
      <c r="F174" s="249" t="s">
        <v>100</v>
      </c>
      <c r="G174" s="39" t="s">
        <v>100</v>
      </c>
      <c r="H174" s="173" t="s">
        <v>100</v>
      </c>
    </row>
    <row r="175" spans="1:8" ht="12.75">
      <c r="A175" s="11"/>
      <c r="B175" s="156"/>
      <c r="C175" s="235"/>
      <c r="D175" s="33"/>
      <c r="E175" s="33"/>
      <c r="F175" s="249"/>
      <c r="G175" s="39"/>
      <c r="H175" s="173"/>
    </row>
    <row r="176" spans="1:8" ht="12.75">
      <c r="A176" s="11"/>
      <c r="B176" s="318" t="s">
        <v>98</v>
      </c>
      <c r="C176" s="12" t="s">
        <v>81</v>
      </c>
      <c r="D176" s="22">
        <v>696</v>
      </c>
      <c r="E176" s="22">
        <v>696</v>
      </c>
      <c r="F176" s="248" t="s">
        <v>100</v>
      </c>
      <c r="G176" s="54" t="s">
        <v>100</v>
      </c>
      <c r="H176" s="175" t="s">
        <v>100</v>
      </c>
    </row>
    <row r="177" spans="1:8" ht="12.75">
      <c r="A177" s="11"/>
      <c r="B177" s="318"/>
      <c r="C177" s="12" t="s">
        <v>349</v>
      </c>
      <c r="D177" s="33"/>
      <c r="E177" s="33"/>
      <c r="F177" s="249"/>
      <c r="G177" s="39"/>
      <c r="H177" s="173"/>
    </row>
    <row r="178" spans="1:8" ht="12.75">
      <c r="A178" s="11"/>
      <c r="B178" s="156" t="s">
        <v>320</v>
      </c>
      <c r="C178" s="100" t="s">
        <v>365</v>
      </c>
      <c r="D178" s="33">
        <f>SUM(D176)</f>
        <v>696</v>
      </c>
      <c r="E178" s="33">
        <f>SUM(E176)</f>
        <v>696</v>
      </c>
      <c r="F178" s="249" t="s">
        <v>100</v>
      </c>
      <c r="G178" s="39" t="s">
        <v>100</v>
      </c>
      <c r="H178" s="173" t="s">
        <v>100</v>
      </c>
    </row>
    <row r="179" spans="1:8" ht="12.75">
      <c r="A179" s="9"/>
      <c r="B179" s="9"/>
      <c r="C179" s="118" t="s">
        <v>103</v>
      </c>
      <c r="D179" s="48">
        <f>SUM(D165:D168,D172,D176)</f>
        <v>29050</v>
      </c>
      <c r="E179" s="48">
        <f>SUM(E165:E168,E172,E176)</f>
        <v>29050</v>
      </c>
      <c r="F179" s="254" t="s">
        <v>100</v>
      </c>
      <c r="G179" s="19" t="s">
        <v>100</v>
      </c>
      <c r="H179" s="182" t="s">
        <v>100</v>
      </c>
    </row>
    <row r="180" spans="1:8" ht="12.75">
      <c r="A180" s="61"/>
      <c r="B180" s="62"/>
      <c r="C180" s="25" t="s">
        <v>104</v>
      </c>
      <c r="D180" s="37">
        <f>SUM(D179,D163,D141)</f>
        <v>113450</v>
      </c>
      <c r="E180" s="37">
        <f>SUM(E179,E163,E141)</f>
        <v>113450</v>
      </c>
      <c r="F180" s="250" t="s">
        <v>100</v>
      </c>
      <c r="G180" s="38" t="s">
        <v>100</v>
      </c>
      <c r="H180" s="169" t="s">
        <v>100</v>
      </c>
    </row>
    <row r="181" spans="1:8" ht="38.25">
      <c r="A181" s="433">
        <v>756</v>
      </c>
      <c r="B181" s="305"/>
      <c r="C181" s="324" t="s">
        <v>425</v>
      </c>
      <c r="D181" s="226"/>
      <c r="E181" s="226"/>
      <c r="F181" s="256"/>
      <c r="G181" s="227"/>
      <c r="H181" s="285"/>
    </row>
    <row r="182" spans="1:8" ht="25.5">
      <c r="A182" s="201">
        <v>75647</v>
      </c>
      <c r="B182" s="11"/>
      <c r="C182" s="200" t="s">
        <v>426</v>
      </c>
      <c r="D182" s="229"/>
      <c r="E182" s="226"/>
      <c r="F182" s="256"/>
      <c r="G182" s="227"/>
      <c r="H182" s="285"/>
    </row>
    <row r="183" spans="1:8" ht="12.75">
      <c r="A183" s="201"/>
      <c r="B183" s="318">
        <v>4100</v>
      </c>
      <c r="C183" s="206" t="s">
        <v>83</v>
      </c>
      <c r="D183" s="236">
        <v>20450</v>
      </c>
      <c r="E183" s="232">
        <v>20450</v>
      </c>
      <c r="F183" s="257" t="s">
        <v>100</v>
      </c>
      <c r="G183" s="233" t="s">
        <v>100</v>
      </c>
      <c r="H183" s="287" t="s">
        <v>100</v>
      </c>
    </row>
    <row r="184" spans="1:8" ht="12.75">
      <c r="A184" s="321"/>
      <c r="B184" s="218" t="s">
        <v>427</v>
      </c>
      <c r="C184" s="237" t="s">
        <v>570</v>
      </c>
      <c r="D184" s="238">
        <v>2050</v>
      </c>
      <c r="E184" s="230">
        <v>2050</v>
      </c>
      <c r="F184" s="258" t="s">
        <v>100</v>
      </c>
      <c r="G184" s="231" t="s">
        <v>100</v>
      </c>
      <c r="H184" s="288" t="s">
        <v>100</v>
      </c>
    </row>
    <row r="185" spans="1:8" ht="12.75">
      <c r="A185" s="205"/>
      <c r="B185" s="76"/>
      <c r="C185" s="240" t="s">
        <v>429</v>
      </c>
      <c r="D185" s="241">
        <f>SUM(D183:D184)</f>
        <v>22500</v>
      </c>
      <c r="E185" s="152">
        <f>SUM(E183:E184)</f>
        <v>22500</v>
      </c>
      <c r="F185" s="259" t="s">
        <v>100</v>
      </c>
      <c r="G185" s="239" t="s">
        <v>100</v>
      </c>
      <c r="H185" s="289" t="s">
        <v>100</v>
      </c>
    </row>
    <row r="186" spans="1:8" ht="12.75">
      <c r="A186" s="59" t="s">
        <v>105</v>
      </c>
      <c r="B186" s="318"/>
      <c r="C186" s="60" t="s">
        <v>108</v>
      </c>
      <c r="D186" s="33"/>
      <c r="E186" s="33"/>
      <c r="F186" s="139"/>
      <c r="G186" s="33"/>
      <c r="H186" s="165"/>
    </row>
    <row r="187" spans="1:8" ht="25.5">
      <c r="A187" s="128" t="s">
        <v>106</v>
      </c>
      <c r="B187" s="11"/>
      <c r="C187" s="15" t="s">
        <v>109</v>
      </c>
      <c r="D187" s="33"/>
      <c r="E187" s="33"/>
      <c r="F187" s="139"/>
      <c r="G187" s="33"/>
      <c r="H187" s="165"/>
    </row>
    <row r="188" spans="1:8" ht="25.5">
      <c r="A188" s="10"/>
      <c r="B188" s="318" t="s">
        <v>107</v>
      </c>
      <c r="C188" s="12" t="s">
        <v>430</v>
      </c>
      <c r="D188" s="33">
        <v>63400</v>
      </c>
      <c r="E188" s="33">
        <v>63400</v>
      </c>
      <c r="F188" s="249" t="s">
        <v>100</v>
      </c>
      <c r="G188" s="39" t="s">
        <v>100</v>
      </c>
      <c r="H188" s="173" t="s">
        <v>100</v>
      </c>
    </row>
    <row r="189" spans="1:8" ht="12.75">
      <c r="A189" s="61"/>
      <c r="B189" s="62"/>
      <c r="C189" s="25" t="s">
        <v>110</v>
      </c>
      <c r="D189" s="37">
        <f>SUM(D188)</f>
        <v>63400</v>
      </c>
      <c r="E189" s="37">
        <f>SUM(E188)</f>
        <v>63400</v>
      </c>
      <c r="F189" s="250" t="s">
        <v>100</v>
      </c>
      <c r="G189" s="38" t="s">
        <v>100</v>
      </c>
      <c r="H189" s="169" t="s">
        <v>100</v>
      </c>
    </row>
    <row r="190" spans="1:8" ht="12.75">
      <c r="A190" s="109" t="s">
        <v>111</v>
      </c>
      <c r="B190" s="305"/>
      <c r="C190" s="122" t="s">
        <v>114</v>
      </c>
      <c r="D190" s="33"/>
      <c r="E190" s="33"/>
      <c r="F190" s="139"/>
      <c r="G190" s="33"/>
      <c r="H190" s="165"/>
    </row>
    <row r="191" spans="1:8" ht="12.75">
      <c r="A191" s="128" t="s">
        <v>112</v>
      </c>
      <c r="B191" s="11"/>
      <c r="C191" s="15" t="s">
        <v>115</v>
      </c>
      <c r="D191" s="33"/>
      <c r="E191" s="33"/>
      <c r="F191" s="139"/>
      <c r="G191" s="33"/>
      <c r="H191" s="165"/>
    </row>
    <row r="192" spans="1:8" ht="12.75">
      <c r="A192" s="10"/>
      <c r="B192" s="318" t="s">
        <v>113</v>
      </c>
      <c r="C192" s="12" t="s">
        <v>324</v>
      </c>
      <c r="D192" s="33">
        <v>2617</v>
      </c>
      <c r="E192" s="33">
        <v>2617</v>
      </c>
      <c r="F192" s="249" t="s">
        <v>100</v>
      </c>
      <c r="G192" s="39" t="s">
        <v>100</v>
      </c>
      <c r="H192" s="173" t="s">
        <v>100</v>
      </c>
    </row>
    <row r="193" spans="1:8" ht="12.75">
      <c r="A193" s="10"/>
      <c r="B193" s="318" t="s">
        <v>27</v>
      </c>
      <c r="C193" s="12" t="s">
        <v>79</v>
      </c>
      <c r="D193" s="22">
        <v>11100</v>
      </c>
      <c r="E193" s="22">
        <v>11100</v>
      </c>
      <c r="F193" s="248" t="s">
        <v>100</v>
      </c>
      <c r="G193" s="54" t="s">
        <v>100</v>
      </c>
      <c r="H193" s="175" t="s">
        <v>100</v>
      </c>
    </row>
    <row r="194" spans="1:8" ht="12.75">
      <c r="A194" s="10"/>
      <c r="B194" s="318"/>
      <c r="C194" s="12" t="s">
        <v>233</v>
      </c>
      <c r="D194" s="33"/>
      <c r="E194" s="33"/>
      <c r="F194" s="249"/>
      <c r="G194" s="39"/>
      <c r="H194" s="173"/>
    </row>
    <row r="195" spans="1:8" ht="12.75">
      <c r="A195" s="10"/>
      <c r="B195" s="156" t="s">
        <v>325</v>
      </c>
      <c r="C195" s="23" t="s">
        <v>431</v>
      </c>
      <c r="D195" s="33">
        <v>6850</v>
      </c>
      <c r="E195" s="33">
        <v>6850</v>
      </c>
      <c r="F195" s="249" t="s">
        <v>100</v>
      </c>
      <c r="G195" s="39" t="s">
        <v>100</v>
      </c>
      <c r="H195" s="173" t="s">
        <v>100</v>
      </c>
    </row>
    <row r="196" spans="1:8" ht="15" customHeight="1">
      <c r="A196" s="10"/>
      <c r="B196" s="156" t="s">
        <v>326</v>
      </c>
      <c r="C196" s="23" t="s">
        <v>432</v>
      </c>
      <c r="D196" s="66">
        <v>4250</v>
      </c>
      <c r="E196" s="66">
        <v>4250</v>
      </c>
      <c r="F196" s="243" t="s">
        <v>100</v>
      </c>
      <c r="G196" s="67" t="s">
        <v>100</v>
      </c>
      <c r="H196" s="177" t="s">
        <v>100</v>
      </c>
    </row>
    <row r="197" spans="1:8" ht="12.75">
      <c r="A197" s="10"/>
      <c r="B197" s="318" t="s">
        <v>19</v>
      </c>
      <c r="C197" s="12" t="s">
        <v>21</v>
      </c>
      <c r="D197" s="22">
        <v>23750</v>
      </c>
      <c r="E197" s="22">
        <v>23750</v>
      </c>
      <c r="F197" s="248" t="s">
        <v>100</v>
      </c>
      <c r="G197" s="54" t="s">
        <v>100</v>
      </c>
      <c r="H197" s="175" t="s">
        <v>100</v>
      </c>
    </row>
    <row r="198" spans="1:8" ht="12.75">
      <c r="A198" s="10"/>
      <c r="B198" s="318"/>
      <c r="C198" s="12" t="s">
        <v>233</v>
      </c>
      <c r="D198" s="33"/>
      <c r="E198" s="33"/>
      <c r="F198" s="249"/>
      <c r="G198" s="39"/>
      <c r="H198" s="173"/>
    </row>
    <row r="199" spans="1:8" ht="12.75">
      <c r="A199" s="10"/>
      <c r="B199" s="156" t="s">
        <v>327</v>
      </c>
      <c r="C199" s="23" t="s">
        <v>433</v>
      </c>
      <c r="D199" s="33">
        <v>3450</v>
      </c>
      <c r="E199" s="33">
        <v>3450</v>
      </c>
      <c r="F199" s="249" t="s">
        <v>100</v>
      </c>
      <c r="G199" s="39" t="s">
        <v>100</v>
      </c>
      <c r="H199" s="173" t="s">
        <v>100</v>
      </c>
    </row>
    <row r="200" spans="1:8" ht="15.75" customHeight="1">
      <c r="A200" s="10"/>
      <c r="B200" s="156" t="s">
        <v>329</v>
      </c>
      <c r="C200" s="23" t="s">
        <v>434</v>
      </c>
      <c r="D200" s="66">
        <v>20300</v>
      </c>
      <c r="E200" s="66">
        <v>20300</v>
      </c>
      <c r="F200" s="243" t="s">
        <v>100</v>
      </c>
      <c r="G200" s="67" t="s">
        <v>100</v>
      </c>
      <c r="H200" s="177" t="s">
        <v>100</v>
      </c>
    </row>
    <row r="201" spans="1:8" ht="12.75" customHeight="1">
      <c r="A201" s="10"/>
      <c r="B201" s="156"/>
      <c r="C201" s="23"/>
      <c r="D201" s="66"/>
      <c r="E201" s="66"/>
      <c r="F201" s="243"/>
      <c r="G201" s="67"/>
      <c r="H201" s="177"/>
    </row>
    <row r="202" spans="1:8" ht="12.75">
      <c r="A202" s="10"/>
      <c r="B202" s="318" t="s">
        <v>41</v>
      </c>
      <c r="C202" s="63" t="s">
        <v>44</v>
      </c>
      <c r="D202" s="33">
        <v>13513</v>
      </c>
      <c r="E202" s="33">
        <v>13513</v>
      </c>
      <c r="F202" s="249" t="s">
        <v>100</v>
      </c>
      <c r="G202" s="39" t="s">
        <v>100</v>
      </c>
      <c r="H202" s="173" t="s">
        <v>100</v>
      </c>
    </row>
    <row r="203" spans="1:8" ht="12.75">
      <c r="A203" s="11"/>
      <c r="B203" s="20"/>
      <c r="C203" s="123" t="s">
        <v>116</v>
      </c>
      <c r="D203" s="51">
        <f>SUM(D202,D197,D193,D192)</f>
        <v>50980</v>
      </c>
      <c r="E203" s="51">
        <f>SUM(E202,E197,E193,E192)</f>
        <v>50980</v>
      </c>
      <c r="F203" s="252" t="s">
        <v>100</v>
      </c>
      <c r="G203" s="52" t="s">
        <v>100</v>
      </c>
      <c r="H203" s="178" t="s">
        <v>100</v>
      </c>
    </row>
    <row r="204" spans="1:8" ht="12.75">
      <c r="A204" s="472" t="s">
        <v>117</v>
      </c>
      <c r="B204" s="318"/>
      <c r="C204" s="15" t="s">
        <v>119</v>
      </c>
      <c r="D204" s="33"/>
      <c r="E204" s="33"/>
      <c r="F204" s="139"/>
      <c r="G204" s="33"/>
      <c r="H204" s="165"/>
    </row>
    <row r="205" spans="1:8" ht="12.75">
      <c r="A205" s="472"/>
      <c r="B205" s="318" t="s">
        <v>118</v>
      </c>
      <c r="C205" s="12" t="s">
        <v>239</v>
      </c>
      <c r="D205" s="22">
        <v>129170</v>
      </c>
      <c r="E205" s="22">
        <v>129170</v>
      </c>
      <c r="F205" s="248" t="s">
        <v>100</v>
      </c>
      <c r="G205" s="54" t="s">
        <v>100</v>
      </c>
      <c r="H205" s="175" t="s">
        <v>100</v>
      </c>
    </row>
    <row r="206" spans="1:8" ht="12.75">
      <c r="A206" s="11"/>
      <c r="B206" s="318"/>
      <c r="C206" s="12" t="s">
        <v>233</v>
      </c>
      <c r="D206" s="33"/>
      <c r="E206" s="33"/>
      <c r="F206" s="139"/>
      <c r="G206" s="33"/>
      <c r="H206" s="165"/>
    </row>
    <row r="207" spans="1:8" s="104" customFormat="1" ht="12.75">
      <c r="A207" s="11"/>
      <c r="B207" s="156" t="s">
        <v>240</v>
      </c>
      <c r="C207" s="23" t="s">
        <v>435</v>
      </c>
      <c r="D207" s="33">
        <v>100170</v>
      </c>
      <c r="E207" s="33">
        <v>100170</v>
      </c>
      <c r="F207" s="249" t="s">
        <v>100</v>
      </c>
      <c r="G207" s="39" t="s">
        <v>100</v>
      </c>
      <c r="H207" s="173" t="s">
        <v>100</v>
      </c>
    </row>
    <row r="208" spans="1:8" ht="25.5">
      <c r="A208" s="11"/>
      <c r="B208" s="126" t="s">
        <v>241</v>
      </c>
      <c r="C208" s="23" t="s">
        <v>571</v>
      </c>
      <c r="D208" s="225">
        <v>25000</v>
      </c>
      <c r="E208" s="82">
        <v>25000</v>
      </c>
      <c r="F208" s="249" t="s">
        <v>100</v>
      </c>
      <c r="G208" s="39" t="s">
        <v>100</v>
      </c>
      <c r="H208" s="173" t="s">
        <v>100</v>
      </c>
    </row>
    <row r="209" spans="1:8" ht="12.75">
      <c r="A209" s="11"/>
      <c r="B209" s="156"/>
      <c r="C209" s="12" t="s">
        <v>330</v>
      </c>
      <c r="D209" s="66"/>
      <c r="E209" s="66"/>
      <c r="F209" s="249"/>
      <c r="G209" s="39"/>
      <c r="H209" s="173"/>
    </row>
    <row r="210" spans="1:8" ht="12.75">
      <c r="A210" s="11"/>
      <c r="B210" s="156"/>
      <c r="C210" s="12" t="s">
        <v>436</v>
      </c>
      <c r="D210" s="66"/>
      <c r="E210" s="66"/>
      <c r="F210" s="249"/>
      <c r="G210" s="39"/>
      <c r="H210" s="173"/>
    </row>
    <row r="211" spans="1:8" ht="12.75">
      <c r="A211" s="11"/>
      <c r="B211" s="156"/>
      <c r="C211" s="12" t="s">
        <v>437</v>
      </c>
      <c r="D211" s="66"/>
      <c r="E211" s="66"/>
      <c r="F211" s="249"/>
      <c r="G211" s="39"/>
      <c r="H211" s="173"/>
    </row>
    <row r="212" spans="1:8" ht="12.75">
      <c r="A212" s="11"/>
      <c r="B212" s="156"/>
      <c r="C212" s="12" t="s">
        <v>438</v>
      </c>
      <c r="D212" s="66"/>
      <c r="E212" s="66"/>
      <c r="F212" s="249"/>
      <c r="G212" s="39"/>
      <c r="H212" s="173"/>
    </row>
    <row r="213" spans="1:8" ht="12.75">
      <c r="A213" s="11"/>
      <c r="B213" s="156"/>
      <c r="C213" s="12" t="s">
        <v>439</v>
      </c>
      <c r="D213" s="66"/>
      <c r="E213" s="66"/>
      <c r="F213" s="249"/>
      <c r="G213" s="39"/>
      <c r="H213" s="173"/>
    </row>
    <row r="214" spans="1:8" ht="12.75">
      <c r="A214" s="11"/>
      <c r="B214" s="156"/>
      <c r="C214" s="12" t="s">
        <v>440</v>
      </c>
      <c r="D214" s="66"/>
      <c r="E214" s="66"/>
      <c r="F214" s="249"/>
      <c r="G214" s="39"/>
      <c r="H214" s="173"/>
    </row>
    <row r="215" spans="1:8" ht="12.75">
      <c r="A215" s="11"/>
      <c r="B215" s="156"/>
      <c r="C215" s="12" t="s">
        <v>441</v>
      </c>
      <c r="D215" s="66"/>
      <c r="E215" s="66"/>
      <c r="F215" s="249"/>
      <c r="G215" s="39"/>
      <c r="H215" s="173"/>
    </row>
    <row r="216" spans="1:8" ht="12.75">
      <c r="A216" s="11"/>
      <c r="B216" s="156"/>
      <c r="C216" s="12" t="s">
        <v>442</v>
      </c>
      <c r="D216" s="66"/>
      <c r="E216" s="66"/>
      <c r="F216" s="249"/>
      <c r="G216" s="39"/>
      <c r="H216" s="173"/>
    </row>
    <row r="217" spans="1:8" ht="12.75">
      <c r="A217" s="11"/>
      <c r="B217" s="156"/>
      <c r="C217" s="133" t="s">
        <v>443</v>
      </c>
      <c r="D217" s="66"/>
      <c r="E217" s="66"/>
      <c r="F217" s="249"/>
      <c r="G217" s="39"/>
      <c r="H217" s="173"/>
    </row>
    <row r="218" spans="1:8" ht="12.75">
      <c r="A218" s="11"/>
      <c r="B218" s="156"/>
      <c r="C218" s="12" t="s">
        <v>444</v>
      </c>
      <c r="D218" s="66"/>
      <c r="E218" s="66"/>
      <c r="F218" s="249"/>
      <c r="G218" s="39"/>
      <c r="H218" s="173"/>
    </row>
    <row r="219" spans="1:8" ht="12.75">
      <c r="A219" s="11"/>
      <c r="B219" s="156"/>
      <c r="C219" s="12" t="s">
        <v>445</v>
      </c>
      <c r="D219" s="66"/>
      <c r="E219" s="66"/>
      <c r="F219" s="249"/>
      <c r="G219" s="39"/>
      <c r="H219" s="173"/>
    </row>
    <row r="220" spans="1:8" ht="19.5" customHeight="1">
      <c r="A220" s="11"/>
      <c r="B220" s="156"/>
      <c r="C220" s="12" t="s">
        <v>446</v>
      </c>
      <c r="D220" s="66"/>
      <c r="E220" s="66"/>
      <c r="F220" s="249"/>
      <c r="G220" s="39"/>
      <c r="H220" s="173"/>
    </row>
    <row r="221" spans="1:8" ht="25.5" customHeight="1">
      <c r="A221" s="11"/>
      <c r="B221" s="156" t="s">
        <v>447</v>
      </c>
      <c r="C221" s="23" t="s">
        <v>448</v>
      </c>
      <c r="D221" s="82">
        <v>4000</v>
      </c>
      <c r="E221" s="82">
        <v>4000</v>
      </c>
      <c r="F221" s="249" t="s">
        <v>100</v>
      </c>
      <c r="G221" s="39" t="s">
        <v>100</v>
      </c>
      <c r="H221" s="173" t="s">
        <v>100</v>
      </c>
    </row>
    <row r="222" spans="1:8" ht="12.75" customHeight="1">
      <c r="A222" s="11"/>
      <c r="B222" s="218"/>
      <c r="C222" s="58"/>
      <c r="D222" s="463"/>
      <c r="E222" s="463"/>
      <c r="F222" s="251"/>
      <c r="G222" s="35"/>
      <c r="H222" s="167"/>
    </row>
    <row r="223" spans="1:8" ht="14.25" customHeight="1">
      <c r="A223" s="11"/>
      <c r="B223" s="377">
        <v>6800</v>
      </c>
      <c r="C223" s="244" t="s">
        <v>120</v>
      </c>
      <c r="D223" s="33">
        <v>55500</v>
      </c>
      <c r="E223" s="33">
        <v>55500</v>
      </c>
      <c r="F223" s="249" t="s">
        <v>100</v>
      </c>
      <c r="G223" s="39" t="s">
        <v>100</v>
      </c>
      <c r="H223" s="173" t="s">
        <v>100</v>
      </c>
    </row>
    <row r="224" spans="1:8" ht="12.75">
      <c r="A224" s="11"/>
      <c r="B224" s="312"/>
      <c r="C224" s="118" t="s">
        <v>121</v>
      </c>
      <c r="D224" s="48">
        <f>SUM(D205,D223)</f>
        <v>184670</v>
      </c>
      <c r="E224" s="48">
        <f>SUM(E205,E223)</f>
        <v>184670</v>
      </c>
      <c r="F224" s="247" t="s">
        <v>100</v>
      </c>
      <c r="G224" s="56" t="s">
        <v>100</v>
      </c>
      <c r="H224" s="190" t="s">
        <v>100</v>
      </c>
    </row>
    <row r="225" spans="1:8" ht="12.75">
      <c r="A225" s="61"/>
      <c r="B225" s="62"/>
      <c r="C225" s="25" t="s">
        <v>122</v>
      </c>
      <c r="D225" s="37">
        <f>SUM(D203,D224)</f>
        <v>235650</v>
      </c>
      <c r="E225" s="37">
        <f>SUM(E203,E224)</f>
        <v>235650</v>
      </c>
      <c r="F225" s="250" t="s">
        <v>100</v>
      </c>
      <c r="G225" s="38" t="s">
        <v>100</v>
      </c>
      <c r="H225" s="169" t="s">
        <v>100</v>
      </c>
    </row>
    <row r="226" spans="1:8" ht="12.75">
      <c r="A226" s="109" t="s">
        <v>123</v>
      </c>
      <c r="B226" s="305"/>
      <c r="C226" s="122" t="s">
        <v>125</v>
      </c>
      <c r="D226" s="33"/>
      <c r="E226" s="33"/>
      <c r="F226" s="139"/>
      <c r="G226" s="33"/>
      <c r="H226" s="165"/>
    </row>
    <row r="227" spans="1:8" ht="12.75">
      <c r="A227" s="128" t="s">
        <v>124</v>
      </c>
      <c r="B227" s="11"/>
      <c r="C227" s="15" t="s">
        <v>449</v>
      </c>
      <c r="D227" s="33"/>
      <c r="E227" s="33"/>
      <c r="F227" s="139"/>
      <c r="G227" s="33"/>
      <c r="H227" s="165"/>
    </row>
    <row r="228" spans="1:8" ht="12.75">
      <c r="A228" s="11"/>
      <c r="B228" s="318" t="s">
        <v>75</v>
      </c>
      <c r="C228" s="12" t="s">
        <v>77</v>
      </c>
      <c r="D228" s="33">
        <v>85400</v>
      </c>
      <c r="E228" s="33">
        <v>85400</v>
      </c>
      <c r="F228" s="249" t="s">
        <v>100</v>
      </c>
      <c r="G228" s="39" t="s">
        <v>100</v>
      </c>
      <c r="H228" s="173" t="s">
        <v>100</v>
      </c>
    </row>
    <row r="229" spans="1:8" ht="12.75">
      <c r="A229" s="11"/>
      <c r="B229" s="318" t="s">
        <v>57</v>
      </c>
      <c r="C229" s="12" t="s">
        <v>334</v>
      </c>
      <c r="D229" s="33">
        <v>1346123</v>
      </c>
      <c r="E229" s="33">
        <v>1346123</v>
      </c>
      <c r="F229" s="249" t="s">
        <v>100</v>
      </c>
      <c r="G229" s="39" t="s">
        <v>100</v>
      </c>
      <c r="H229" s="173" t="s">
        <v>100</v>
      </c>
    </row>
    <row r="230" spans="1:8" ht="12.75">
      <c r="A230" s="11"/>
      <c r="B230" s="318" t="s">
        <v>76</v>
      </c>
      <c r="C230" s="12" t="s">
        <v>78</v>
      </c>
      <c r="D230" s="33">
        <v>106595</v>
      </c>
      <c r="E230" s="33">
        <v>106595</v>
      </c>
      <c r="F230" s="249" t="s">
        <v>100</v>
      </c>
      <c r="G230" s="39" t="s">
        <v>100</v>
      </c>
      <c r="H230" s="173" t="s">
        <v>100</v>
      </c>
    </row>
    <row r="231" spans="1:8" ht="12.75">
      <c r="A231" s="11"/>
      <c r="B231" s="318" t="s">
        <v>58</v>
      </c>
      <c r="C231" s="12" t="s">
        <v>245</v>
      </c>
      <c r="D231" s="33">
        <v>273439</v>
      </c>
      <c r="E231" s="33">
        <v>273439</v>
      </c>
      <c r="F231" s="249" t="s">
        <v>100</v>
      </c>
      <c r="G231" s="39" t="s">
        <v>100</v>
      </c>
      <c r="H231" s="173" t="s">
        <v>100</v>
      </c>
    </row>
    <row r="232" spans="1:8" ht="12.75">
      <c r="A232" s="11"/>
      <c r="B232" s="104"/>
      <c r="C232" s="12" t="s">
        <v>233</v>
      </c>
      <c r="D232" s="48"/>
      <c r="E232" s="48"/>
      <c r="F232" s="135"/>
      <c r="G232" s="48"/>
      <c r="H232" s="179"/>
    </row>
    <row r="233" spans="1:8" ht="12.75">
      <c r="A233" s="11"/>
      <c r="B233" s="156" t="s">
        <v>234</v>
      </c>
      <c r="C233" s="23" t="s">
        <v>368</v>
      </c>
      <c r="D233" s="33">
        <v>258786</v>
      </c>
      <c r="E233" s="33">
        <v>258786</v>
      </c>
      <c r="F233" s="249" t="s">
        <v>100</v>
      </c>
      <c r="G233" s="39" t="s">
        <v>100</v>
      </c>
      <c r="H233" s="173" t="s">
        <v>100</v>
      </c>
    </row>
    <row r="234" spans="1:8" ht="13.5" customHeight="1">
      <c r="A234" s="11"/>
      <c r="B234" s="156" t="s">
        <v>235</v>
      </c>
      <c r="C234" s="23" t="s">
        <v>450</v>
      </c>
      <c r="D234" s="66">
        <v>14653</v>
      </c>
      <c r="E234" s="66">
        <v>14653</v>
      </c>
      <c r="F234" s="243" t="s">
        <v>100</v>
      </c>
      <c r="G234" s="67" t="s">
        <v>100</v>
      </c>
      <c r="H234" s="177" t="s">
        <v>100</v>
      </c>
    </row>
    <row r="235" spans="1:8" ht="13.5" customHeight="1">
      <c r="A235" s="11"/>
      <c r="B235" s="156"/>
      <c r="C235" s="23"/>
      <c r="D235" s="66"/>
      <c r="E235" s="66"/>
      <c r="F235" s="243"/>
      <c r="G235" s="67"/>
      <c r="H235" s="177"/>
    </row>
    <row r="236" spans="1:8" ht="12.75">
      <c r="A236" s="11"/>
      <c r="B236" s="318" t="s">
        <v>59</v>
      </c>
      <c r="C236" s="12" t="s">
        <v>337</v>
      </c>
      <c r="D236" s="22">
        <v>37407</v>
      </c>
      <c r="E236" s="22">
        <v>37407</v>
      </c>
      <c r="F236" s="248" t="s">
        <v>100</v>
      </c>
      <c r="G236" s="54" t="s">
        <v>100</v>
      </c>
      <c r="H236" s="175" t="s">
        <v>100</v>
      </c>
    </row>
    <row r="237" spans="1:8" ht="12.75">
      <c r="A237" s="11"/>
      <c r="B237" s="104"/>
      <c r="C237" s="12" t="s">
        <v>233</v>
      </c>
      <c r="D237" s="33"/>
      <c r="E237" s="33"/>
      <c r="F237" s="139"/>
      <c r="G237" s="33"/>
      <c r="H237" s="165"/>
    </row>
    <row r="238" spans="1:8" ht="12.75">
      <c r="A238" s="11"/>
      <c r="B238" s="156" t="s">
        <v>236</v>
      </c>
      <c r="C238" s="23" t="s">
        <v>318</v>
      </c>
      <c r="D238" s="33">
        <v>35396</v>
      </c>
      <c r="E238" s="33">
        <v>35396</v>
      </c>
      <c r="F238" s="249" t="s">
        <v>100</v>
      </c>
      <c r="G238" s="39" t="s">
        <v>100</v>
      </c>
      <c r="H238" s="173" t="s">
        <v>100</v>
      </c>
    </row>
    <row r="239" spans="1:8" ht="14.25" customHeight="1">
      <c r="A239" s="73"/>
      <c r="B239" s="156" t="s">
        <v>237</v>
      </c>
      <c r="C239" s="23" t="s">
        <v>451</v>
      </c>
      <c r="D239" s="66">
        <v>2011</v>
      </c>
      <c r="E239" s="66">
        <v>2011</v>
      </c>
      <c r="F239" s="243" t="s">
        <v>100</v>
      </c>
      <c r="G239" s="67" t="s">
        <v>100</v>
      </c>
      <c r="H239" s="177" t="s">
        <v>100</v>
      </c>
    </row>
    <row r="240" spans="1:8" ht="14.25" customHeight="1">
      <c r="A240" s="73"/>
      <c r="B240" s="156"/>
      <c r="C240" s="23"/>
      <c r="D240" s="66"/>
      <c r="E240" s="66"/>
      <c r="F240" s="243"/>
      <c r="G240" s="67"/>
      <c r="H240" s="177"/>
    </row>
    <row r="241" spans="1:8" ht="14.25" customHeight="1">
      <c r="A241" s="73"/>
      <c r="B241" s="156" t="s">
        <v>419</v>
      </c>
      <c r="C241" s="23" t="s">
        <v>420</v>
      </c>
      <c r="D241" s="66">
        <v>400</v>
      </c>
      <c r="E241" s="66">
        <v>400</v>
      </c>
      <c r="F241" s="243" t="s">
        <v>100</v>
      </c>
      <c r="G241" s="67" t="s">
        <v>100</v>
      </c>
      <c r="H241" s="177" t="s">
        <v>100</v>
      </c>
    </row>
    <row r="242" spans="1:8" ht="12.75">
      <c r="A242" s="73"/>
      <c r="B242" s="318">
        <v>4210</v>
      </c>
      <c r="C242" s="12" t="s">
        <v>79</v>
      </c>
      <c r="D242" s="33">
        <v>45030</v>
      </c>
      <c r="E242" s="33">
        <v>45030</v>
      </c>
      <c r="F242" s="243" t="s">
        <v>100</v>
      </c>
      <c r="G242" s="67" t="s">
        <v>100</v>
      </c>
      <c r="H242" s="177" t="s">
        <v>100</v>
      </c>
    </row>
    <row r="243" spans="1:8" ht="12.75">
      <c r="A243" s="10"/>
      <c r="B243" s="318">
        <v>4240</v>
      </c>
      <c r="C243" s="12" t="s">
        <v>127</v>
      </c>
      <c r="D243" s="33">
        <v>4500</v>
      </c>
      <c r="E243" s="33">
        <v>4500</v>
      </c>
      <c r="F243" s="243" t="s">
        <v>100</v>
      </c>
      <c r="G243" s="67" t="s">
        <v>100</v>
      </c>
      <c r="H243" s="177" t="s">
        <v>100</v>
      </c>
    </row>
    <row r="244" spans="1:8" ht="12.75">
      <c r="A244" s="10"/>
      <c r="B244" s="318">
        <v>4260</v>
      </c>
      <c r="C244" s="12" t="s">
        <v>80</v>
      </c>
      <c r="D244" s="33">
        <v>20000</v>
      </c>
      <c r="E244" s="33">
        <v>20000</v>
      </c>
      <c r="F244" s="243" t="s">
        <v>100</v>
      </c>
      <c r="G244" s="67" t="s">
        <v>100</v>
      </c>
      <c r="H244" s="177" t="s">
        <v>100</v>
      </c>
    </row>
    <row r="245" spans="1:8" ht="12.75">
      <c r="A245" s="10"/>
      <c r="B245" s="318">
        <v>4270</v>
      </c>
      <c r="C245" s="242" t="s">
        <v>36</v>
      </c>
      <c r="D245" s="33">
        <v>7500</v>
      </c>
      <c r="E245" s="139">
        <v>7500</v>
      </c>
      <c r="F245" s="243" t="s">
        <v>100</v>
      </c>
      <c r="G245" s="67" t="s">
        <v>100</v>
      </c>
      <c r="H245" s="177" t="s">
        <v>100</v>
      </c>
    </row>
    <row r="246" spans="1:8" ht="12.75">
      <c r="A246" s="10"/>
      <c r="B246" s="318">
        <v>4300</v>
      </c>
      <c r="C246" s="12" t="s">
        <v>21</v>
      </c>
      <c r="D246" s="33">
        <v>12626</v>
      </c>
      <c r="E246" s="33">
        <v>12626</v>
      </c>
      <c r="F246" s="243" t="s">
        <v>100</v>
      </c>
      <c r="G246" s="67" t="s">
        <v>100</v>
      </c>
      <c r="H246" s="177" t="s">
        <v>100</v>
      </c>
    </row>
    <row r="247" spans="1:8" ht="12.75">
      <c r="A247" s="10"/>
      <c r="B247" s="318">
        <v>4350</v>
      </c>
      <c r="C247" s="12" t="s">
        <v>536</v>
      </c>
      <c r="D247" s="33">
        <v>180</v>
      </c>
      <c r="E247" s="33">
        <v>180</v>
      </c>
      <c r="F247" s="243"/>
      <c r="G247" s="67"/>
      <c r="H247" s="177"/>
    </row>
    <row r="248" spans="1:8" ht="12.75">
      <c r="A248" s="10"/>
      <c r="B248" s="318">
        <v>4410</v>
      </c>
      <c r="C248" s="12" t="s">
        <v>72</v>
      </c>
      <c r="D248" s="33">
        <v>5000</v>
      </c>
      <c r="E248" s="33">
        <v>5000</v>
      </c>
      <c r="F248" s="243" t="s">
        <v>100</v>
      </c>
      <c r="G248" s="67" t="s">
        <v>100</v>
      </c>
      <c r="H248" s="177" t="s">
        <v>100</v>
      </c>
    </row>
    <row r="249" spans="1:8" ht="12.75">
      <c r="A249" s="11"/>
      <c r="B249" s="318">
        <v>4430</v>
      </c>
      <c r="C249" s="12" t="s">
        <v>44</v>
      </c>
      <c r="D249" s="33">
        <v>1024</v>
      </c>
      <c r="E249" s="33">
        <v>1024</v>
      </c>
      <c r="F249" s="243" t="s">
        <v>100</v>
      </c>
      <c r="G249" s="67" t="s">
        <v>100</v>
      </c>
      <c r="H249" s="177" t="s">
        <v>100</v>
      </c>
    </row>
    <row r="250" spans="1:8" ht="12.75">
      <c r="A250" s="11"/>
      <c r="B250" s="318">
        <v>4440</v>
      </c>
      <c r="C250" s="12" t="s">
        <v>81</v>
      </c>
      <c r="D250" s="22">
        <v>106776</v>
      </c>
      <c r="E250" s="22">
        <v>106776</v>
      </c>
      <c r="F250" s="260" t="s">
        <v>100</v>
      </c>
      <c r="G250" s="69" t="s">
        <v>100</v>
      </c>
      <c r="H250" s="290" t="s">
        <v>100</v>
      </c>
    </row>
    <row r="251" spans="1:8" ht="12.75">
      <c r="A251" s="11"/>
      <c r="B251" s="318"/>
      <c r="C251" s="12" t="s">
        <v>233</v>
      </c>
      <c r="D251" s="73"/>
      <c r="F251" s="243"/>
      <c r="G251" s="67"/>
      <c r="H251" s="177"/>
    </row>
    <row r="252" spans="1:8" ht="12.75">
      <c r="A252" s="11"/>
      <c r="B252" s="156" t="s">
        <v>320</v>
      </c>
      <c r="C252" s="23" t="s">
        <v>339</v>
      </c>
      <c r="D252" s="33">
        <v>73994</v>
      </c>
      <c r="E252" s="33">
        <v>73994</v>
      </c>
      <c r="F252" s="243" t="s">
        <v>100</v>
      </c>
      <c r="G252" s="67" t="s">
        <v>100</v>
      </c>
      <c r="H252" s="177" t="s">
        <v>100</v>
      </c>
    </row>
    <row r="253" spans="1:8" ht="12.75">
      <c r="A253" s="11"/>
      <c r="B253" s="156" t="s">
        <v>321</v>
      </c>
      <c r="C253" s="23" t="s">
        <v>340</v>
      </c>
      <c r="D253" s="33">
        <v>12439</v>
      </c>
      <c r="E253" s="33">
        <v>12439</v>
      </c>
      <c r="F253" s="243" t="s">
        <v>100</v>
      </c>
      <c r="G253" s="67" t="s">
        <v>100</v>
      </c>
      <c r="H253" s="177" t="s">
        <v>100</v>
      </c>
    </row>
    <row r="254" spans="1:8" ht="12.75">
      <c r="A254" s="11"/>
      <c r="B254" s="156" t="s">
        <v>332</v>
      </c>
      <c r="C254" s="23" t="s">
        <v>366</v>
      </c>
      <c r="D254" s="33">
        <v>1740</v>
      </c>
      <c r="E254" s="33">
        <v>1740</v>
      </c>
      <c r="F254" s="243" t="s">
        <v>100</v>
      </c>
      <c r="G254" s="67" t="s">
        <v>100</v>
      </c>
      <c r="H254" s="177" t="s">
        <v>100</v>
      </c>
    </row>
    <row r="255" spans="1:8" ht="12.75">
      <c r="A255" s="11"/>
      <c r="B255" s="156" t="s">
        <v>335</v>
      </c>
      <c r="C255" s="100" t="s">
        <v>367</v>
      </c>
      <c r="D255" s="33">
        <v>18603</v>
      </c>
      <c r="E255" s="33">
        <v>18603</v>
      </c>
      <c r="F255" s="243" t="s">
        <v>100</v>
      </c>
      <c r="G255" s="67" t="s">
        <v>100</v>
      </c>
      <c r="H255" s="177" t="s">
        <v>100</v>
      </c>
    </row>
    <row r="256" spans="1:8" ht="12.75">
      <c r="A256" s="11"/>
      <c r="B256" s="20"/>
      <c r="C256" s="123" t="s">
        <v>128</v>
      </c>
      <c r="D256" s="51">
        <f>SUM(D228:D231,D236,D241,D242:D245,D246:D250)</f>
        <v>2052000</v>
      </c>
      <c r="E256" s="51">
        <f>SUM(E228:E231,E236,E241,E242:E245,E246:E250)</f>
        <v>2052000</v>
      </c>
      <c r="F256" s="252" t="s">
        <v>100</v>
      </c>
      <c r="G256" s="52" t="s">
        <v>100</v>
      </c>
      <c r="H256" s="178" t="s">
        <v>100</v>
      </c>
    </row>
    <row r="257" spans="1:8" ht="12.75">
      <c r="A257" s="128" t="s">
        <v>129</v>
      </c>
      <c r="B257" s="318"/>
      <c r="C257" s="15" t="s">
        <v>152</v>
      </c>
      <c r="D257" s="33"/>
      <c r="E257" s="33"/>
      <c r="F257" s="139"/>
      <c r="G257" s="33"/>
      <c r="H257" s="165"/>
    </row>
    <row r="258" spans="1:8" ht="12.75">
      <c r="A258" s="11"/>
      <c r="B258" s="318">
        <v>2510</v>
      </c>
      <c r="C258" s="12" t="s">
        <v>153</v>
      </c>
      <c r="D258" s="33">
        <v>328000</v>
      </c>
      <c r="E258" s="33">
        <v>328000</v>
      </c>
      <c r="F258" s="249" t="s">
        <v>100</v>
      </c>
      <c r="G258" s="39" t="s">
        <v>100</v>
      </c>
      <c r="H258" s="173" t="s">
        <v>100</v>
      </c>
    </row>
    <row r="259" spans="1:8" ht="12.75">
      <c r="A259" s="11"/>
      <c r="B259" s="318">
        <v>3020</v>
      </c>
      <c r="C259" s="63" t="s">
        <v>452</v>
      </c>
      <c r="D259" s="33">
        <v>4686</v>
      </c>
      <c r="E259" s="33">
        <v>4686</v>
      </c>
      <c r="F259" s="249" t="s">
        <v>100</v>
      </c>
      <c r="G259" s="39" t="s">
        <v>100</v>
      </c>
      <c r="H259" s="173" t="s">
        <v>100</v>
      </c>
    </row>
    <row r="260" spans="1:8" ht="12.75">
      <c r="A260" s="11"/>
      <c r="B260" s="318">
        <v>4010</v>
      </c>
      <c r="C260" s="63" t="s">
        <v>334</v>
      </c>
      <c r="D260" s="33">
        <v>51095</v>
      </c>
      <c r="E260" s="33">
        <v>51095</v>
      </c>
      <c r="F260" s="249" t="s">
        <v>100</v>
      </c>
      <c r="G260" s="39" t="s">
        <v>100</v>
      </c>
      <c r="H260" s="173" t="s">
        <v>100</v>
      </c>
    </row>
    <row r="261" spans="1:8" ht="12.75">
      <c r="A261" s="9"/>
      <c r="B261" s="272">
        <v>4040</v>
      </c>
      <c r="C261" s="361" t="s">
        <v>78</v>
      </c>
      <c r="D261" s="34">
        <v>3992</v>
      </c>
      <c r="E261" s="34">
        <v>3992</v>
      </c>
      <c r="F261" s="251" t="s">
        <v>100</v>
      </c>
      <c r="G261" s="35" t="s">
        <v>100</v>
      </c>
      <c r="H261" s="167" t="s">
        <v>100</v>
      </c>
    </row>
    <row r="262" spans="1:8" ht="12.75">
      <c r="A262" s="11"/>
      <c r="B262" s="318">
        <v>4110</v>
      </c>
      <c r="C262" s="63" t="s">
        <v>245</v>
      </c>
      <c r="D262" s="34">
        <v>10678</v>
      </c>
      <c r="E262" s="34">
        <v>10678</v>
      </c>
      <c r="F262" s="251" t="s">
        <v>100</v>
      </c>
      <c r="G262" s="35" t="s">
        <v>100</v>
      </c>
      <c r="H262" s="167" t="s">
        <v>100</v>
      </c>
    </row>
    <row r="263" spans="1:8" ht="12.75">
      <c r="A263" s="11"/>
      <c r="B263" s="318"/>
      <c r="C263" s="100" t="s">
        <v>233</v>
      </c>
      <c r="D263" s="33"/>
      <c r="E263" s="33"/>
      <c r="F263" s="249"/>
      <c r="G263" s="39"/>
      <c r="H263" s="173"/>
    </row>
    <row r="264" spans="1:8" ht="12.75">
      <c r="A264" s="11"/>
      <c r="B264" s="156" t="s">
        <v>234</v>
      </c>
      <c r="C264" s="100" t="s">
        <v>422</v>
      </c>
      <c r="D264" s="33">
        <v>9869</v>
      </c>
      <c r="E264" s="33">
        <v>9869</v>
      </c>
      <c r="F264" s="249" t="s">
        <v>100</v>
      </c>
      <c r="G264" s="39" t="s">
        <v>100</v>
      </c>
      <c r="H264" s="173" t="s">
        <v>100</v>
      </c>
    </row>
    <row r="265" spans="1:8" ht="12.75">
      <c r="A265" s="11"/>
      <c r="B265" s="156" t="s">
        <v>235</v>
      </c>
      <c r="C265" s="100" t="s">
        <v>453</v>
      </c>
      <c r="D265" s="33">
        <v>809</v>
      </c>
      <c r="E265" s="33">
        <v>809</v>
      </c>
      <c r="F265" s="249" t="s">
        <v>100</v>
      </c>
      <c r="G265" s="39" t="s">
        <v>100</v>
      </c>
      <c r="H265" s="173" t="s">
        <v>100</v>
      </c>
    </row>
    <row r="266" spans="1:8" ht="12.75">
      <c r="A266" s="11"/>
      <c r="B266" s="156"/>
      <c r="C266" s="100"/>
      <c r="D266" s="33"/>
      <c r="E266" s="33"/>
      <c r="F266" s="249"/>
      <c r="G266" s="39"/>
      <c r="H266" s="173"/>
    </row>
    <row r="267" spans="1:8" ht="12.75">
      <c r="A267" s="11"/>
      <c r="B267" s="156" t="s">
        <v>59</v>
      </c>
      <c r="C267" s="100" t="s">
        <v>454</v>
      </c>
      <c r="D267" s="34">
        <v>1457</v>
      </c>
      <c r="E267" s="34">
        <v>1457</v>
      </c>
      <c r="F267" s="251" t="s">
        <v>100</v>
      </c>
      <c r="G267" s="35" t="s">
        <v>100</v>
      </c>
      <c r="H267" s="167" t="s">
        <v>100</v>
      </c>
    </row>
    <row r="268" spans="1:8" ht="12.75">
      <c r="A268" s="11"/>
      <c r="B268" s="156" t="s">
        <v>236</v>
      </c>
      <c r="C268" s="100" t="s">
        <v>318</v>
      </c>
      <c r="D268" s="33">
        <v>1344</v>
      </c>
      <c r="E268" s="33">
        <v>1344</v>
      </c>
      <c r="F268" s="249" t="s">
        <v>100</v>
      </c>
      <c r="G268" s="39" t="s">
        <v>100</v>
      </c>
      <c r="H268" s="173" t="s">
        <v>100</v>
      </c>
    </row>
    <row r="269" spans="1:8" ht="12.75">
      <c r="A269" s="11"/>
      <c r="B269" s="156" t="s">
        <v>237</v>
      </c>
      <c r="C269" s="100" t="s">
        <v>451</v>
      </c>
      <c r="D269" s="33">
        <v>113</v>
      </c>
      <c r="E269" s="33">
        <v>113</v>
      </c>
      <c r="F269" s="249" t="s">
        <v>100</v>
      </c>
      <c r="G269" s="39" t="s">
        <v>100</v>
      </c>
      <c r="H269" s="173" t="s">
        <v>100</v>
      </c>
    </row>
    <row r="270" spans="1:8" ht="12.75">
      <c r="A270" s="11"/>
      <c r="B270" s="156"/>
      <c r="C270" s="100"/>
      <c r="D270" s="33"/>
      <c r="E270" s="33"/>
      <c r="F270" s="249"/>
      <c r="G270" s="39"/>
      <c r="H270" s="173"/>
    </row>
    <row r="271" spans="1:8" ht="12.75">
      <c r="A271" s="11"/>
      <c r="B271" s="156" t="s">
        <v>98</v>
      </c>
      <c r="C271" s="100" t="s">
        <v>455</v>
      </c>
      <c r="D271" s="34">
        <v>3892</v>
      </c>
      <c r="E271" s="34">
        <v>3892</v>
      </c>
      <c r="F271" s="251" t="s">
        <v>100</v>
      </c>
      <c r="G271" s="35" t="s">
        <v>100</v>
      </c>
      <c r="H271" s="167" t="s">
        <v>100</v>
      </c>
    </row>
    <row r="272" spans="1:8" ht="12.75">
      <c r="A272" s="11"/>
      <c r="B272" s="156"/>
      <c r="C272" s="100" t="s">
        <v>233</v>
      </c>
      <c r="D272" s="33"/>
      <c r="E272" s="33"/>
      <c r="F272" s="249"/>
      <c r="G272" s="39"/>
      <c r="H272" s="173"/>
    </row>
    <row r="273" spans="1:8" ht="12.75">
      <c r="A273" s="11"/>
      <c r="B273" s="156"/>
      <c r="C273" s="100" t="s">
        <v>339</v>
      </c>
      <c r="D273" s="33">
        <v>3892</v>
      </c>
      <c r="E273" s="33">
        <v>3892</v>
      </c>
      <c r="F273" s="249" t="s">
        <v>100</v>
      </c>
      <c r="G273" s="39" t="s">
        <v>100</v>
      </c>
      <c r="H273" s="173" t="s">
        <v>100</v>
      </c>
    </row>
    <row r="274" spans="1:8" ht="12.75">
      <c r="A274" s="11"/>
      <c r="B274" s="312"/>
      <c r="C274" s="123" t="s">
        <v>130</v>
      </c>
      <c r="D274" s="51">
        <f>SUM(D258:D262,D267,D271)</f>
        <v>403800</v>
      </c>
      <c r="E274" s="51">
        <f>SUM(E258:E262,E267,E271)</f>
        <v>403800</v>
      </c>
      <c r="F274" s="252" t="s">
        <v>100</v>
      </c>
      <c r="G274" s="52" t="s">
        <v>100</v>
      </c>
      <c r="H274" s="178" t="s">
        <v>100</v>
      </c>
    </row>
    <row r="275" spans="1:8" ht="12.75">
      <c r="A275" s="128" t="s">
        <v>131</v>
      </c>
      <c r="B275" s="318"/>
      <c r="C275" s="15" t="s">
        <v>456</v>
      </c>
      <c r="D275" s="33"/>
      <c r="E275" s="33"/>
      <c r="F275" s="139"/>
      <c r="G275" s="33"/>
      <c r="H275" s="165"/>
    </row>
    <row r="276" spans="1:8" ht="12.75">
      <c r="A276" s="11"/>
      <c r="B276" s="318" t="s">
        <v>75</v>
      </c>
      <c r="C276" s="12" t="s">
        <v>415</v>
      </c>
      <c r="D276" s="33">
        <v>46900</v>
      </c>
      <c r="E276" s="33">
        <v>46900</v>
      </c>
      <c r="F276" s="243" t="s">
        <v>100</v>
      </c>
      <c r="G276" s="67" t="s">
        <v>100</v>
      </c>
      <c r="H276" s="177" t="s">
        <v>100</v>
      </c>
    </row>
    <row r="277" spans="1:8" ht="12.75">
      <c r="A277" s="11"/>
      <c r="B277" s="318" t="s">
        <v>57</v>
      </c>
      <c r="C277" s="12" t="s">
        <v>334</v>
      </c>
      <c r="D277" s="33">
        <v>692993</v>
      </c>
      <c r="E277" s="33">
        <v>692993</v>
      </c>
      <c r="F277" s="243" t="s">
        <v>100</v>
      </c>
      <c r="G277" s="67" t="s">
        <v>100</v>
      </c>
      <c r="H277" s="177" t="s">
        <v>100</v>
      </c>
    </row>
    <row r="278" spans="1:8" ht="12.75">
      <c r="A278" s="11"/>
      <c r="B278" s="318" t="s">
        <v>76</v>
      </c>
      <c r="C278" s="12" t="s">
        <v>78</v>
      </c>
      <c r="D278" s="33">
        <v>55064</v>
      </c>
      <c r="E278" s="33">
        <v>55064</v>
      </c>
      <c r="F278" s="243" t="s">
        <v>100</v>
      </c>
      <c r="G278" s="67" t="s">
        <v>100</v>
      </c>
      <c r="H278" s="177" t="s">
        <v>100</v>
      </c>
    </row>
    <row r="279" spans="1:8" ht="12.75">
      <c r="A279" s="11"/>
      <c r="B279" s="318" t="s">
        <v>58</v>
      </c>
      <c r="C279" s="12" t="s">
        <v>245</v>
      </c>
      <c r="D279" s="22">
        <v>138803</v>
      </c>
      <c r="E279" s="22">
        <v>138803</v>
      </c>
      <c r="F279" s="260" t="s">
        <v>100</v>
      </c>
      <c r="G279" s="69" t="s">
        <v>100</v>
      </c>
      <c r="H279" s="290" t="s">
        <v>100</v>
      </c>
    </row>
    <row r="280" spans="1:8" ht="12.75">
      <c r="A280" s="11"/>
      <c r="B280" s="104"/>
      <c r="C280" s="12" t="s">
        <v>233</v>
      </c>
      <c r="D280" s="33"/>
      <c r="E280" s="33"/>
      <c r="F280" s="243"/>
      <c r="G280" s="67"/>
      <c r="H280" s="177"/>
    </row>
    <row r="281" spans="1:8" ht="12.75">
      <c r="A281" s="11"/>
      <c r="B281" s="156" t="s">
        <v>234</v>
      </c>
      <c r="C281" s="23" t="s">
        <v>368</v>
      </c>
      <c r="D281" s="33">
        <v>131003</v>
      </c>
      <c r="E281" s="33">
        <v>131003</v>
      </c>
      <c r="F281" s="243" t="s">
        <v>100</v>
      </c>
      <c r="G281" s="67" t="s">
        <v>100</v>
      </c>
      <c r="H281" s="177" t="s">
        <v>100</v>
      </c>
    </row>
    <row r="282" spans="1:8" ht="13.5" customHeight="1">
      <c r="A282" s="11"/>
      <c r="B282" s="156" t="s">
        <v>235</v>
      </c>
      <c r="C282" s="23" t="s">
        <v>453</v>
      </c>
      <c r="D282" s="66">
        <v>7800</v>
      </c>
      <c r="E282" s="66">
        <v>7800</v>
      </c>
      <c r="F282" s="243" t="s">
        <v>100</v>
      </c>
      <c r="G282" s="67" t="s">
        <v>100</v>
      </c>
      <c r="H282" s="177" t="s">
        <v>100</v>
      </c>
    </row>
    <row r="283" spans="1:8" ht="13.5" customHeight="1">
      <c r="A283" s="11"/>
      <c r="B283" s="156"/>
      <c r="C283" s="23"/>
      <c r="D283" s="66"/>
      <c r="E283" s="66"/>
      <c r="F283" s="243"/>
      <c r="G283" s="67"/>
      <c r="H283" s="177"/>
    </row>
    <row r="284" spans="1:8" ht="12.75">
      <c r="A284" s="11"/>
      <c r="B284" s="318" t="s">
        <v>59</v>
      </c>
      <c r="C284" s="12" t="s">
        <v>337</v>
      </c>
      <c r="D284" s="22">
        <v>19090</v>
      </c>
      <c r="E284" s="22">
        <v>19090</v>
      </c>
      <c r="F284" s="260" t="s">
        <v>100</v>
      </c>
      <c r="G284" s="69" t="s">
        <v>100</v>
      </c>
      <c r="H284" s="290" t="s">
        <v>100</v>
      </c>
    </row>
    <row r="285" spans="1:8" ht="12.75">
      <c r="A285" s="11"/>
      <c r="B285" s="104"/>
      <c r="C285" s="12" t="s">
        <v>233</v>
      </c>
      <c r="D285" s="33"/>
      <c r="E285" s="33"/>
      <c r="F285" s="243"/>
      <c r="G285" s="67"/>
      <c r="H285" s="177"/>
    </row>
    <row r="286" spans="1:8" ht="12.75">
      <c r="A286" s="11"/>
      <c r="B286" s="156" t="s">
        <v>236</v>
      </c>
      <c r="C286" s="23" t="s">
        <v>318</v>
      </c>
      <c r="D286" s="33">
        <v>17940</v>
      </c>
      <c r="E286" s="33">
        <v>17940</v>
      </c>
      <c r="F286" s="243" t="s">
        <v>100</v>
      </c>
      <c r="G286" s="67" t="s">
        <v>100</v>
      </c>
      <c r="H286" s="177" t="s">
        <v>100</v>
      </c>
    </row>
    <row r="287" spans="1:8" ht="12.75" customHeight="1">
      <c r="A287" s="11"/>
      <c r="B287" s="156" t="s">
        <v>237</v>
      </c>
      <c r="C287" s="23" t="s">
        <v>451</v>
      </c>
      <c r="D287" s="66">
        <v>1150</v>
      </c>
      <c r="E287" s="66">
        <v>1150</v>
      </c>
      <c r="F287" s="243" t="s">
        <v>100</v>
      </c>
      <c r="G287" s="67" t="s">
        <v>100</v>
      </c>
      <c r="H287" s="177" t="s">
        <v>100</v>
      </c>
    </row>
    <row r="288" spans="1:8" ht="12.75" customHeight="1">
      <c r="A288" s="11"/>
      <c r="B288" s="156"/>
      <c r="C288" s="23"/>
      <c r="D288" s="66"/>
      <c r="E288" s="66"/>
      <c r="F288" s="243"/>
      <c r="G288" s="67"/>
      <c r="H288" s="177"/>
    </row>
    <row r="289" spans="1:8" ht="12.75" customHeight="1">
      <c r="A289" s="11"/>
      <c r="B289" s="156" t="s">
        <v>419</v>
      </c>
      <c r="C289" s="23" t="s">
        <v>420</v>
      </c>
      <c r="D289" s="66">
        <v>500</v>
      </c>
      <c r="E289" s="66">
        <v>500</v>
      </c>
      <c r="F289" s="243" t="s">
        <v>100</v>
      </c>
      <c r="G289" s="67" t="s">
        <v>100</v>
      </c>
      <c r="H289" s="177" t="s">
        <v>100</v>
      </c>
    </row>
    <row r="290" spans="1:8" ht="12.75">
      <c r="A290" s="73"/>
      <c r="B290" s="318">
        <v>4210</v>
      </c>
      <c r="C290" s="12" t="s">
        <v>79</v>
      </c>
      <c r="D290" s="33">
        <v>46290</v>
      </c>
      <c r="E290" s="33">
        <v>46290</v>
      </c>
      <c r="F290" s="243" t="s">
        <v>100</v>
      </c>
      <c r="G290" s="67" t="s">
        <v>100</v>
      </c>
      <c r="H290" s="177" t="s">
        <v>100</v>
      </c>
    </row>
    <row r="291" spans="1:8" ht="12.75">
      <c r="A291" s="11"/>
      <c r="B291" s="318">
        <v>4240</v>
      </c>
      <c r="C291" s="12" t="s">
        <v>127</v>
      </c>
      <c r="D291" s="33">
        <v>3000</v>
      </c>
      <c r="E291" s="33">
        <v>3000</v>
      </c>
      <c r="F291" s="243" t="s">
        <v>100</v>
      </c>
      <c r="G291" s="67" t="s">
        <v>100</v>
      </c>
      <c r="H291" s="177" t="s">
        <v>100</v>
      </c>
    </row>
    <row r="292" spans="1:8" ht="12.75">
      <c r="A292" s="11"/>
      <c r="B292" s="318">
        <v>4260</v>
      </c>
      <c r="C292" s="12" t="s">
        <v>80</v>
      </c>
      <c r="D292" s="33">
        <v>12000</v>
      </c>
      <c r="E292" s="33">
        <v>12000</v>
      </c>
      <c r="F292" s="243" t="s">
        <v>100</v>
      </c>
      <c r="G292" s="67" t="s">
        <v>100</v>
      </c>
      <c r="H292" s="177" t="s">
        <v>100</v>
      </c>
    </row>
    <row r="293" spans="1:8" ht="12.75">
      <c r="A293" s="11"/>
      <c r="B293" s="318">
        <v>4270</v>
      </c>
      <c r="C293" s="242" t="s">
        <v>36</v>
      </c>
      <c r="D293" s="138">
        <v>5000</v>
      </c>
      <c r="E293" s="33">
        <v>5000</v>
      </c>
      <c r="F293" s="243" t="s">
        <v>100</v>
      </c>
      <c r="G293" s="67" t="s">
        <v>100</v>
      </c>
      <c r="H293" s="291" t="s">
        <v>100</v>
      </c>
    </row>
    <row r="294" spans="1:8" ht="0.75" customHeight="1">
      <c r="A294" s="11"/>
      <c r="B294" s="156"/>
      <c r="C294" s="23"/>
      <c r="D294" s="33"/>
      <c r="E294" s="33"/>
      <c r="F294" s="243"/>
      <c r="G294" s="67"/>
      <c r="H294" s="291"/>
    </row>
    <row r="295" spans="1:8" ht="12.75">
      <c r="A295" s="11"/>
      <c r="B295" s="318">
        <v>4300</v>
      </c>
      <c r="C295" s="12" t="s">
        <v>21</v>
      </c>
      <c r="D295" s="33">
        <v>50030</v>
      </c>
      <c r="E295" s="33">
        <v>50030</v>
      </c>
      <c r="F295" s="243" t="s">
        <v>100</v>
      </c>
      <c r="G295" s="67" t="s">
        <v>100</v>
      </c>
      <c r="H295" s="291" t="s">
        <v>100</v>
      </c>
    </row>
    <row r="296" spans="1:8" ht="12.75">
      <c r="A296" s="11"/>
      <c r="B296" s="318">
        <v>4410</v>
      </c>
      <c r="C296" s="12" t="s">
        <v>72</v>
      </c>
      <c r="D296" s="33">
        <v>1200</v>
      </c>
      <c r="E296" s="33">
        <v>1200</v>
      </c>
      <c r="F296" s="243" t="s">
        <v>100</v>
      </c>
      <c r="G296" s="67" t="s">
        <v>100</v>
      </c>
      <c r="H296" s="177" t="s">
        <v>100</v>
      </c>
    </row>
    <row r="297" spans="1:8" ht="12.75">
      <c r="A297" s="11"/>
      <c r="B297" s="11">
        <v>4430</v>
      </c>
      <c r="C297" s="12" t="s">
        <v>44</v>
      </c>
      <c r="D297" s="33">
        <v>1000</v>
      </c>
      <c r="E297" s="33">
        <v>1000</v>
      </c>
      <c r="F297" s="243" t="s">
        <v>100</v>
      </c>
      <c r="G297" s="67" t="s">
        <v>100</v>
      </c>
      <c r="H297" s="177" t="s">
        <v>100</v>
      </c>
    </row>
    <row r="298" spans="1:8" ht="12.75">
      <c r="A298" s="11"/>
      <c r="B298" s="318">
        <v>4440</v>
      </c>
      <c r="C298" s="12" t="s">
        <v>81</v>
      </c>
      <c r="D298" s="22">
        <v>49230</v>
      </c>
      <c r="E298" s="22">
        <v>49230</v>
      </c>
      <c r="F298" s="69" t="s">
        <v>100</v>
      </c>
      <c r="G298" s="69" t="s">
        <v>100</v>
      </c>
      <c r="H298" s="290" t="s">
        <v>100</v>
      </c>
    </row>
    <row r="299" spans="1:8" ht="12.75">
      <c r="A299" s="11"/>
      <c r="B299" s="318"/>
      <c r="C299" s="12" t="s">
        <v>233</v>
      </c>
      <c r="D299" s="33"/>
      <c r="E299" s="33"/>
      <c r="F299" s="243"/>
      <c r="G299" s="67"/>
      <c r="H299" s="177"/>
    </row>
    <row r="300" spans="1:8" ht="12.75">
      <c r="A300" s="11"/>
      <c r="B300" s="156" t="s">
        <v>320</v>
      </c>
      <c r="C300" s="23" t="s">
        <v>339</v>
      </c>
      <c r="D300" s="33">
        <v>41292</v>
      </c>
      <c r="E300" s="33">
        <v>41292</v>
      </c>
      <c r="F300" s="243" t="s">
        <v>100</v>
      </c>
      <c r="G300" s="67" t="s">
        <v>100</v>
      </c>
      <c r="H300" s="177" t="s">
        <v>100</v>
      </c>
    </row>
    <row r="301" spans="1:8" ht="12.75">
      <c r="A301" s="11"/>
      <c r="B301" s="156" t="s">
        <v>321</v>
      </c>
      <c r="C301" s="23" t="s">
        <v>340</v>
      </c>
      <c r="D301" s="33">
        <v>4522</v>
      </c>
      <c r="E301" s="33">
        <v>4522</v>
      </c>
      <c r="F301" s="243" t="s">
        <v>100</v>
      </c>
      <c r="G301" s="67" t="s">
        <v>100</v>
      </c>
      <c r="H301" s="177" t="s">
        <v>100</v>
      </c>
    </row>
    <row r="302" spans="1:8" ht="12.75">
      <c r="A302" s="11"/>
      <c r="B302" s="156" t="s">
        <v>332</v>
      </c>
      <c r="C302" s="23" t="s">
        <v>366</v>
      </c>
      <c r="D302" s="33">
        <v>116</v>
      </c>
      <c r="E302" s="33">
        <v>116</v>
      </c>
      <c r="F302" s="243" t="s">
        <v>100</v>
      </c>
      <c r="G302" s="67" t="s">
        <v>100</v>
      </c>
      <c r="H302" s="177" t="s">
        <v>100</v>
      </c>
    </row>
    <row r="303" spans="1:8" ht="12.75">
      <c r="A303" s="11"/>
      <c r="B303" s="156" t="s">
        <v>335</v>
      </c>
      <c r="C303" s="100" t="s">
        <v>367</v>
      </c>
      <c r="D303" s="33">
        <v>3300</v>
      </c>
      <c r="E303" s="33">
        <v>3300</v>
      </c>
      <c r="F303" s="243" t="s">
        <v>100</v>
      </c>
      <c r="G303" s="67" t="s">
        <v>100</v>
      </c>
      <c r="H303" s="177" t="s">
        <v>100</v>
      </c>
    </row>
    <row r="304" spans="1:8" ht="12.75">
      <c r="A304" s="11"/>
      <c r="B304" s="312"/>
      <c r="C304" s="464" t="s">
        <v>133</v>
      </c>
      <c r="D304" s="53">
        <f>SUM(D276:D279,D284,D289,D290:D293,D295:D298)</f>
        <v>1121100</v>
      </c>
      <c r="E304" s="53">
        <f>SUM(E276:E279,E284,E289,E290:E293,E295:E298)</f>
        <v>1121100</v>
      </c>
      <c r="F304" s="254" t="s">
        <v>100</v>
      </c>
      <c r="G304" s="19" t="s">
        <v>100</v>
      </c>
      <c r="H304" s="182" t="s">
        <v>100</v>
      </c>
    </row>
    <row r="305" spans="1:8" ht="12.75">
      <c r="A305" s="128">
        <v>80113</v>
      </c>
      <c r="B305" s="318"/>
      <c r="C305" s="15" t="s">
        <v>338</v>
      </c>
      <c r="D305" s="33"/>
      <c r="E305" s="33"/>
      <c r="F305" s="139"/>
      <c r="G305" s="33"/>
      <c r="H305" s="165"/>
    </row>
    <row r="306" spans="1:8" ht="12.75">
      <c r="A306" s="11"/>
      <c r="B306" s="318">
        <v>3020</v>
      </c>
      <c r="C306" s="12" t="s">
        <v>415</v>
      </c>
      <c r="D306" s="33">
        <v>100</v>
      </c>
      <c r="E306" s="33">
        <v>100</v>
      </c>
      <c r="F306" s="249" t="s">
        <v>100</v>
      </c>
      <c r="G306" s="39" t="s">
        <v>100</v>
      </c>
      <c r="H306" s="173" t="s">
        <v>100</v>
      </c>
    </row>
    <row r="307" spans="1:8" ht="12.75">
      <c r="A307" s="11"/>
      <c r="B307" s="318">
        <v>4010</v>
      </c>
      <c r="C307" s="12" t="s">
        <v>334</v>
      </c>
      <c r="D307" s="33">
        <v>16723</v>
      </c>
      <c r="E307" s="33">
        <v>16723</v>
      </c>
      <c r="F307" s="249" t="s">
        <v>100</v>
      </c>
      <c r="G307" s="39" t="s">
        <v>100</v>
      </c>
      <c r="H307" s="173" t="s">
        <v>100</v>
      </c>
    </row>
    <row r="308" spans="1:8" ht="12.75">
      <c r="A308" s="11"/>
      <c r="B308" s="318">
        <v>4040</v>
      </c>
      <c r="C308" s="12" t="s">
        <v>78</v>
      </c>
      <c r="D308" s="33">
        <v>1414</v>
      </c>
      <c r="E308" s="33">
        <v>1414</v>
      </c>
      <c r="F308" s="249" t="s">
        <v>100</v>
      </c>
      <c r="G308" s="39" t="s">
        <v>100</v>
      </c>
      <c r="H308" s="173" t="s">
        <v>100</v>
      </c>
    </row>
    <row r="309" spans="1:8" ht="12.75">
      <c r="A309" s="11"/>
      <c r="B309" s="318">
        <v>4110</v>
      </c>
      <c r="C309" s="12" t="s">
        <v>336</v>
      </c>
      <c r="D309" s="22">
        <v>3223</v>
      </c>
      <c r="E309" s="22">
        <v>3223</v>
      </c>
      <c r="F309" s="248" t="s">
        <v>100</v>
      </c>
      <c r="G309" s="54" t="s">
        <v>100</v>
      </c>
      <c r="H309" s="175" t="s">
        <v>100</v>
      </c>
    </row>
    <row r="310" spans="1:8" ht="12.75">
      <c r="A310" s="11"/>
      <c r="B310" s="318"/>
      <c r="C310" s="12" t="s">
        <v>233</v>
      </c>
      <c r="D310" s="33"/>
      <c r="E310" s="33"/>
      <c r="F310" s="139"/>
      <c r="G310" s="33"/>
      <c r="H310" s="165"/>
    </row>
    <row r="311" spans="1:8" ht="12" customHeight="1">
      <c r="A311" s="11"/>
      <c r="B311" s="156" t="s">
        <v>234</v>
      </c>
      <c r="C311" s="23" t="s">
        <v>368</v>
      </c>
      <c r="D311" s="66">
        <v>3223</v>
      </c>
      <c r="E311" s="66">
        <v>3223</v>
      </c>
      <c r="F311" s="243" t="s">
        <v>100</v>
      </c>
      <c r="G311" s="67" t="s">
        <v>100</v>
      </c>
      <c r="H311" s="177" t="s">
        <v>100</v>
      </c>
    </row>
    <row r="312" spans="1:8" ht="12" customHeight="1">
      <c r="A312" s="11"/>
      <c r="B312" s="156"/>
      <c r="C312" s="23"/>
      <c r="D312" s="66"/>
      <c r="E312" s="66"/>
      <c r="F312" s="243"/>
      <c r="G312" s="67"/>
      <c r="H312" s="177"/>
    </row>
    <row r="313" spans="1:8" ht="12.75">
      <c r="A313" s="11"/>
      <c r="B313" s="156" t="s">
        <v>59</v>
      </c>
      <c r="C313" s="12" t="s">
        <v>337</v>
      </c>
      <c r="D313" s="22">
        <v>440</v>
      </c>
      <c r="E313" s="22">
        <v>440</v>
      </c>
      <c r="F313" s="248" t="s">
        <v>100</v>
      </c>
      <c r="G313" s="54" t="s">
        <v>100</v>
      </c>
      <c r="H313" s="175" t="s">
        <v>100</v>
      </c>
    </row>
    <row r="314" spans="1:8" ht="12.75">
      <c r="A314" s="11"/>
      <c r="B314" s="156"/>
      <c r="C314" s="12" t="s">
        <v>233</v>
      </c>
      <c r="D314" s="33"/>
      <c r="E314" s="33"/>
      <c r="F314" s="139"/>
      <c r="G314" s="33"/>
      <c r="H314" s="165"/>
    </row>
    <row r="315" spans="1:8" ht="12" customHeight="1">
      <c r="A315" s="11"/>
      <c r="B315" s="156" t="s">
        <v>236</v>
      </c>
      <c r="C315" s="23" t="s">
        <v>318</v>
      </c>
      <c r="D315" s="66">
        <v>440</v>
      </c>
      <c r="E315" s="66">
        <v>440</v>
      </c>
      <c r="F315" s="243" t="s">
        <v>100</v>
      </c>
      <c r="G315" s="67" t="s">
        <v>100</v>
      </c>
      <c r="H315" s="177" t="s">
        <v>100</v>
      </c>
    </row>
    <row r="316" spans="1:8" ht="12" customHeight="1">
      <c r="A316" s="11"/>
      <c r="B316" s="156"/>
      <c r="C316" s="23"/>
      <c r="D316" s="66"/>
      <c r="E316" s="66"/>
      <c r="F316" s="243"/>
      <c r="G316" s="67"/>
      <c r="H316" s="177"/>
    </row>
    <row r="317" spans="1:8" ht="12.75">
      <c r="A317" s="11"/>
      <c r="B317" s="156" t="s">
        <v>27</v>
      </c>
      <c r="C317" s="12" t="s">
        <v>79</v>
      </c>
      <c r="D317" s="33">
        <v>27004</v>
      </c>
      <c r="E317" s="33">
        <v>27004</v>
      </c>
      <c r="F317" s="249" t="s">
        <v>100</v>
      </c>
      <c r="G317" s="39" t="s">
        <v>100</v>
      </c>
      <c r="H317" s="173" t="s">
        <v>100</v>
      </c>
    </row>
    <row r="318" spans="1:8" ht="12.75">
      <c r="A318" s="11"/>
      <c r="B318" s="156" t="s">
        <v>47</v>
      </c>
      <c r="C318" s="12" t="s">
        <v>36</v>
      </c>
      <c r="D318" s="33">
        <v>500</v>
      </c>
      <c r="E318" s="33">
        <v>500</v>
      </c>
      <c r="F318" s="249" t="s">
        <v>100</v>
      </c>
      <c r="G318" s="39" t="s">
        <v>100</v>
      </c>
      <c r="H318" s="173" t="s">
        <v>100</v>
      </c>
    </row>
    <row r="319" spans="1:8" ht="12.75">
      <c r="A319" s="11"/>
      <c r="B319" s="318">
        <v>4300</v>
      </c>
      <c r="C319" s="12" t="s">
        <v>21</v>
      </c>
      <c r="D319" s="33">
        <v>113000</v>
      </c>
      <c r="E319" s="33">
        <v>113000</v>
      </c>
      <c r="F319" s="249" t="s">
        <v>100</v>
      </c>
      <c r="G319" s="39" t="s">
        <v>100</v>
      </c>
      <c r="H319" s="173" t="s">
        <v>100</v>
      </c>
    </row>
    <row r="320" spans="1:8" ht="12.75">
      <c r="A320" s="11"/>
      <c r="B320" s="318">
        <v>4430</v>
      </c>
      <c r="C320" s="12" t="s">
        <v>44</v>
      </c>
      <c r="D320" s="33">
        <v>5500</v>
      </c>
      <c r="E320" s="33">
        <v>5500</v>
      </c>
      <c r="F320" s="39" t="s">
        <v>100</v>
      </c>
      <c r="G320" s="39" t="s">
        <v>100</v>
      </c>
      <c r="H320" s="173" t="s">
        <v>100</v>
      </c>
    </row>
    <row r="321" spans="1:8" ht="12.75">
      <c r="A321" s="11"/>
      <c r="B321" s="318">
        <v>4440</v>
      </c>
      <c r="C321" s="12" t="s">
        <v>81</v>
      </c>
      <c r="D321" s="22">
        <v>696</v>
      </c>
      <c r="E321" s="22">
        <v>696</v>
      </c>
      <c r="F321" s="248" t="s">
        <v>100</v>
      </c>
      <c r="G321" s="54" t="s">
        <v>100</v>
      </c>
      <c r="H321" s="175" t="s">
        <v>100</v>
      </c>
    </row>
    <row r="322" spans="1:8" ht="12.75">
      <c r="A322" s="11"/>
      <c r="B322" s="318"/>
      <c r="C322" s="12" t="s">
        <v>343</v>
      </c>
      <c r="D322" s="33"/>
      <c r="E322" s="33"/>
      <c r="F322" s="249"/>
      <c r="G322" s="39"/>
      <c r="H322" s="173"/>
    </row>
    <row r="323" spans="1:8" ht="12.75">
      <c r="A323" s="11"/>
      <c r="B323" s="156" t="s">
        <v>321</v>
      </c>
      <c r="C323" s="100" t="s">
        <v>340</v>
      </c>
      <c r="D323" s="33">
        <v>676</v>
      </c>
      <c r="E323" s="33">
        <v>676</v>
      </c>
      <c r="F323" s="249" t="s">
        <v>100</v>
      </c>
      <c r="G323" s="39" t="s">
        <v>100</v>
      </c>
      <c r="H323" s="173" t="s">
        <v>100</v>
      </c>
    </row>
    <row r="324" spans="1:8" ht="12.75">
      <c r="A324" s="11"/>
      <c r="B324" s="57"/>
      <c r="C324" s="110" t="s">
        <v>333</v>
      </c>
      <c r="D324" s="51">
        <f>SUM(D306:D309,D313,D317:D321)</f>
        <v>168600</v>
      </c>
      <c r="E324" s="51">
        <f>SUM(E306:E309,E313,E317:E321)</f>
        <v>168600</v>
      </c>
      <c r="F324" s="253"/>
      <c r="G324" s="51"/>
      <c r="H324" s="281"/>
    </row>
    <row r="325" spans="1:8" ht="12.75">
      <c r="A325" s="128">
        <v>80146</v>
      </c>
      <c r="B325" s="70"/>
      <c r="C325" s="47" t="s">
        <v>135</v>
      </c>
      <c r="D325" s="48"/>
      <c r="E325" s="48"/>
      <c r="F325" s="135"/>
      <c r="G325" s="48"/>
      <c r="H325" s="179"/>
    </row>
    <row r="326" spans="1:8" ht="12.75">
      <c r="A326" s="11"/>
      <c r="B326" s="318">
        <v>4300</v>
      </c>
      <c r="C326" s="12" t="s">
        <v>21</v>
      </c>
      <c r="D326" s="33">
        <v>3900</v>
      </c>
      <c r="E326" s="33">
        <v>3900</v>
      </c>
      <c r="F326" s="249" t="s">
        <v>100</v>
      </c>
      <c r="G326" s="39" t="s">
        <v>100</v>
      </c>
      <c r="H326" s="173" t="s">
        <v>100</v>
      </c>
    </row>
    <row r="327" spans="1:8" ht="12.75">
      <c r="A327" s="11"/>
      <c r="B327" s="318" t="s">
        <v>70</v>
      </c>
      <c r="C327" s="63" t="s">
        <v>72</v>
      </c>
      <c r="D327" s="33">
        <v>14000</v>
      </c>
      <c r="E327" s="33">
        <v>14000</v>
      </c>
      <c r="F327" s="249" t="s">
        <v>100</v>
      </c>
      <c r="G327" s="39" t="s">
        <v>100</v>
      </c>
      <c r="H327" s="173" t="s">
        <v>100</v>
      </c>
    </row>
    <row r="328" spans="1:8" ht="12.75">
      <c r="A328" s="20"/>
      <c r="B328" s="312"/>
      <c r="C328" s="123" t="s">
        <v>136</v>
      </c>
      <c r="D328" s="51">
        <f>SUM(D326:D327)</f>
        <v>17900</v>
      </c>
      <c r="E328" s="51">
        <f>SUM(E326:E327)</f>
        <v>17900</v>
      </c>
      <c r="F328" s="252" t="s">
        <v>100</v>
      </c>
      <c r="G328" s="52" t="s">
        <v>100</v>
      </c>
      <c r="H328" s="178" t="s">
        <v>100</v>
      </c>
    </row>
    <row r="329" spans="1:8" ht="12.75">
      <c r="A329" s="61"/>
      <c r="B329" s="62"/>
      <c r="C329" s="25" t="s">
        <v>137</v>
      </c>
      <c r="D329" s="37">
        <f>SUM(D256,D274,D304,D324,D328)</f>
        <v>3763400</v>
      </c>
      <c r="E329" s="37">
        <f>SUM(E256,E274,E304,E324,E328)</f>
        <v>3763400</v>
      </c>
      <c r="F329" s="250" t="s">
        <v>100</v>
      </c>
      <c r="G329" s="38" t="s">
        <v>100</v>
      </c>
      <c r="H329" s="169" t="s">
        <v>100</v>
      </c>
    </row>
    <row r="330" spans="1:8" ht="12.75">
      <c r="A330" s="109">
        <v>851</v>
      </c>
      <c r="B330" s="305"/>
      <c r="C330" s="45" t="s">
        <v>138</v>
      </c>
      <c r="D330" s="33"/>
      <c r="E330" s="33"/>
      <c r="F330" s="139"/>
      <c r="G330" s="33"/>
      <c r="H330" s="165"/>
    </row>
    <row r="331" spans="1:8" ht="12.75">
      <c r="A331" s="128">
        <v>85143</v>
      </c>
      <c r="B331" s="11"/>
      <c r="C331" s="15" t="s">
        <v>139</v>
      </c>
      <c r="D331" s="33"/>
      <c r="E331" s="33"/>
      <c r="F331" s="139"/>
      <c r="G331" s="33"/>
      <c r="H331" s="165"/>
    </row>
    <row r="332" spans="1:8" ht="27" customHeight="1">
      <c r="A332" s="11"/>
      <c r="B332" s="318">
        <v>2820</v>
      </c>
      <c r="C332" s="12" t="s">
        <v>457</v>
      </c>
      <c r="D332" s="33">
        <v>1200</v>
      </c>
      <c r="E332" s="33">
        <v>1200</v>
      </c>
      <c r="F332" s="249" t="s">
        <v>100</v>
      </c>
      <c r="G332" s="39" t="s">
        <v>100</v>
      </c>
      <c r="H332" s="173" t="s">
        <v>100</v>
      </c>
    </row>
    <row r="333" spans="1:8" ht="12.75">
      <c r="A333" s="128">
        <v>85154</v>
      </c>
      <c r="B333" s="323"/>
      <c r="C333" s="47" t="s">
        <v>140</v>
      </c>
      <c r="D333" s="48"/>
      <c r="E333" s="48"/>
      <c r="F333" s="135"/>
      <c r="G333" s="48"/>
      <c r="H333" s="179"/>
    </row>
    <row r="334" spans="1:8" ht="12.75">
      <c r="A334" s="11"/>
      <c r="B334" s="318" t="s">
        <v>58</v>
      </c>
      <c r="C334" s="12" t="s">
        <v>245</v>
      </c>
      <c r="D334" s="34">
        <v>2800</v>
      </c>
      <c r="E334" s="34">
        <v>2800</v>
      </c>
      <c r="F334" s="251" t="s">
        <v>100</v>
      </c>
      <c r="G334" s="35" t="s">
        <v>100</v>
      </c>
      <c r="H334" s="167" t="s">
        <v>100</v>
      </c>
    </row>
    <row r="335" spans="1:8" ht="12.75">
      <c r="A335" s="11"/>
      <c r="B335" s="318"/>
      <c r="C335" s="12" t="s">
        <v>233</v>
      </c>
      <c r="D335" s="33"/>
      <c r="E335" s="33"/>
      <c r="F335" s="249"/>
      <c r="G335" s="39"/>
      <c r="H335" s="173"/>
    </row>
    <row r="336" spans="1:8" ht="12.75">
      <c r="A336" s="11"/>
      <c r="B336" s="156" t="s">
        <v>235</v>
      </c>
      <c r="C336" s="23" t="s">
        <v>453</v>
      </c>
      <c r="D336" s="33">
        <v>2800</v>
      </c>
      <c r="E336" s="33">
        <f>SUM(E334)</f>
        <v>2800</v>
      </c>
      <c r="F336" s="249"/>
      <c r="G336" s="39"/>
      <c r="H336" s="173"/>
    </row>
    <row r="337" spans="1:8" ht="12.75">
      <c r="A337" s="11"/>
      <c r="B337" s="13"/>
      <c r="C337" s="23"/>
      <c r="D337" s="33"/>
      <c r="E337" s="33"/>
      <c r="F337" s="39"/>
      <c r="G337" s="39"/>
      <c r="H337" s="173"/>
    </row>
    <row r="338" spans="1:8" ht="12.75">
      <c r="A338" s="11"/>
      <c r="B338" s="156" t="s">
        <v>59</v>
      </c>
      <c r="C338" s="23" t="s">
        <v>337</v>
      </c>
      <c r="D338" s="34">
        <v>90</v>
      </c>
      <c r="E338" s="34">
        <v>90</v>
      </c>
      <c r="F338" s="251" t="s">
        <v>100</v>
      </c>
      <c r="G338" s="35" t="s">
        <v>100</v>
      </c>
      <c r="H338" s="167" t="s">
        <v>100</v>
      </c>
    </row>
    <row r="339" spans="1:8" ht="12.75">
      <c r="A339" s="11"/>
      <c r="B339" s="156"/>
      <c r="C339" s="23" t="s">
        <v>233</v>
      </c>
      <c r="D339" s="33"/>
      <c r="E339" s="33"/>
      <c r="F339" s="249"/>
      <c r="G339" s="39"/>
      <c r="H339" s="173"/>
    </row>
    <row r="340" spans="1:8" ht="12.75">
      <c r="A340" s="11"/>
      <c r="B340" s="156" t="s">
        <v>237</v>
      </c>
      <c r="C340" s="23" t="s">
        <v>424</v>
      </c>
      <c r="D340" s="33">
        <v>90</v>
      </c>
      <c r="E340" s="33">
        <v>90</v>
      </c>
      <c r="F340" s="249" t="s">
        <v>100</v>
      </c>
      <c r="G340" s="39" t="s">
        <v>100</v>
      </c>
      <c r="H340" s="173" t="s">
        <v>100</v>
      </c>
    </row>
    <row r="341" spans="1:8" ht="12.75">
      <c r="A341" s="11"/>
      <c r="B341" s="156"/>
      <c r="C341" s="23"/>
      <c r="D341" s="33"/>
      <c r="E341" s="33"/>
      <c r="F341" s="249"/>
      <c r="G341" s="39"/>
      <c r="H341" s="173"/>
    </row>
    <row r="342" spans="1:8" ht="12.75">
      <c r="A342" s="11"/>
      <c r="B342" s="318" t="s">
        <v>27</v>
      </c>
      <c r="C342" s="12" t="s">
        <v>79</v>
      </c>
      <c r="D342" s="33">
        <v>5250</v>
      </c>
      <c r="E342" s="33">
        <v>5250</v>
      </c>
      <c r="F342" s="249" t="s">
        <v>100</v>
      </c>
      <c r="G342" s="39" t="s">
        <v>100</v>
      </c>
      <c r="H342" s="173" t="s">
        <v>100</v>
      </c>
    </row>
    <row r="343" spans="1:8" ht="12.75">
      <c r="A343" s="11"/>
      <c r="B343" s="318" t="s">
        <v>96</v>
      </c>
      <c r="C343" s="12" t="s">
        <v>80</v>
      </c>
      <c r="D343" s="33">
        <v>1200</v>
      </c>
      <c r="E343" s="33">
        <v>1200</v>
      </c>
      <c r="F343" s="249" t="s">
        <v>100</v>
      </c>
      <c r="G343" s="39" t="s">
        <v>100</v>
      </c>
      <c r="H343" s="173" t="s">
        <v>100</v>
      </c>
    </row>
    <row r="344" spans="1:8" ht="12.75">
      <c r="A344" s="11"/>
      <c r="B344" s="318" t="s">
        <v>19</v>
      </c>
      <c r="C344" s="12" t="s">
        <v>21</v>
      </c>
      <c r="D344" s="33">
        <v>50160</v>
      </c>
      <c r="E344" s="33">
        <v>50160</v>
      </c>
      <c r="F344" s="249" t="s">
        <v>100</v>
      </c>
      <c r="G344" s="39" t="s">
        <v>100</v>
      </c>
      <c r="H344" s="173" t="s">
        <v>100</v>
      </c>
    </row>
    <row r="345" spans="1:8" ht="12.75">
      <c r="A345" s="11"/>
      <c r="B345" s="318" t="s">
        <v>70</v>
      </c>
      <c r="C345" s="63" t="s">
        <v>72</v>
      </c>
      <c r="D345" s="33">
        <v>500</v>
      </c>
      <c r="E345" s="33">
        <v>500</v>
      </c>
      <c r="F345" s="249" t="s">
        <v>100</v>
      </c>
      <c r="G345" s="39" t="s">
        <v>100</v>
      </c>
      <c r="H345" s="173" t="s">
        <v>100</v>
      </c>
    </row>
    <row r="346" spans="1:8" ht="12.75">
      <c r="A346" s="59"/>
      <c r="B346" s="312"/>
      <c r="C346" s="464" t="s">
        <v>141</v>
      </c>
      <c r="D346" s="53">
        <f>SUM(D334,D338,D342:D345)</f>
        <v>60000</v>
      </c>
      <c r="E346" s="53">
        <f>SUM(E334,E338,E342:E345)</f>
        <v>60000</v>
      </c>
      <c r="F346" s="254" t="s">
        <v>100</v>
      </c>
      <c r="G346" s="19" t="s">
        <v>100</v>
      </c>
      <c r="H346" s="182" t="s">
        <v>100</v>
      </c>
    </row>
    <row r="347" spans="1:8" ht="12.75">
      <c r="A347" s="11">
        <v>85195</v>
      </c>
      <c r="B347" s="261"/>
      <c r="C347" s="27" t="s">
        <v>28</v>
      </c>
      <c r="D347" s="33"/>
      <c r="E347" s="33"/>
      <c r="F347" s="249"/>
      <c r="G347" s="39"/>
      <c r="H347" s="173"/>
    </row>
    <row r="348" spans="1:8" ht="13.5" customHeight="1">
      <c r="A348" s="9"/>
      <c r="B348" s="378">
        <v>4280</v>
      </c>
      <c r="C348" s="63" t="s">
        <v>497</v>
      </c>
      <c r="D348" s="33">
        <v>5150</v>
      </c>
      <c r="E348" s="33">
        <v>5150</v>
      </c>
      <c r="F348" s="249" t="s">
        <v>100</v>
      </c>
      <c r="G348" s="39" t="s">
        <v>100</v>
      </c>
      <c r="H348" s="173" t="s">
        <v>100</v>
      </c>
    </row>
    <row r="349" spans="1:8" ht="12.75">
      <c r="A349" s="61"/>
      <c r="B349" s="62"/>
      <c r="C349" s="25" t="s">
        <v>142</v>
      </c>
      <c r="D349" s="37">
        <f>SUM(D348,D346,D332)</f>
        <v>66350</v>
      </c>
      <c r="E349" s="37">
        <f>SUM(E348,E346,E332)</f>
        <v>66350</v>
      </c>
      <c r="F349" s="250" t="s">
        <v>100</v>
      </c>
      <c r="G349" s="38" t="s">
        <v>100</v>
      </c>
      <c r="H349" s="169" t="s">
        <v>100</v>
      </c>
    </row>
    <row r="350" spans="1:8" ht="12.75">
      <c r="A350" s="109">
        <v>852</v>
      </c>
      <c r="B350" s="305"/>
      <c r="C350" s="122" t="s">
        <v>290</v>
      </c>
      <c r="D350" s="33"/>
      <c r="E350" s="33"/>
      <c r="F350" s="139"/>
      <c r="G350" s="33"/>
      <c r="H350" s="165"/>
    </row>
    <row r="351" spans="1:8" ht="25.5">
      <c r="A351" s="201">
        <v>85212</v>
      </c>
      <c r="B351" s="11"/>
      <c r="C351" s="200" t="s">
        <v>458</v>
      </c>
      <c r="D351" s="33"/>
      <c r="E351" s="33"/>
      <c r="F351" s="139"/>
      <c r="G351" s="33"/>
      <c r="H351" s="165"/>
    </row>
    <row r="352" spans="1:8" ht="12.75">
      <c r="A352" s="201"/>
      <c r="B352" s="156" t="s">
        <v>144</v>
      </c>
      <c r="C352" s="263" t="s">
        <v>459</v>
      </c>
      <c r="D352" s="33">
        <v>1219374</v>
      </c>
      <c r="E352" s="39" t="s">
        <v>100</v>
      </c>
      <c r="F352" s="139">
        <v>1219374</v>
      </c>
      <c r="G352" s="39" t="s">
        <v>100</v>
      </c>
      <c r="H352" s="173" t="s">
        <v>100</v>
      </c>
    </row>
    <row r="353" spans="1:8" ht="12.75">
      <c r="A353" s="201"/>
      <c r="B353" s="156" t="s">
        <v>57</v>
      </c>
      <c r="C353" s="263" t="s">
        <v>460</v>
      </c>
      <c r="D353" s="33">
        <v>18190</v>
      </c>
      <c r="E353" s="39" t="s">
        <v>100</v>
      </c>
      <c r="F353" s="139">
        <v>18190</v>
      </c>
      <c r="G353" s="39" t="s">
        <v>100</v>
      </c>
      <c r="H353" s="173" t="s">
        <v>100</v>
      </c>
    </row>
    <row r="354" spans="1:8" ht="12.75">
      <c r="A354" s="201"/>
      <c r="B354" s="156" t="s">
        <v>58</v>
      </c>
      <c r="C354" s="263" t="s">
        <v>245</v>
      </c>
      <c r="D354" s="34">
        <v>24440</v>
      </c>
      <c r="E354" s="35" t="s">
        <v>100</v>
      </c>
      <c r="F354" s="127">
        <v>24440</v>
      </c>
      <c r="G354" s="35" t="s">
        <v>100</v>
      </c>
      <c r="H354" s="167" t="s">
        <v>100</v>
      </c>
    </row>
    <row r="355" spans="1:8" ht="12.75">
      <c r="A355" s="201"/>
      <c r="B355" s="156"/>
      <c r="C355" s="263" t="s">
        <v>233</v>
      </c>
      <c r="D355" s="33"/>
      <c r="E355" s="39"/>
      <c r="F355" s="139"/>
      <c r="G355" s="39"/>
      <c r="H355" s="173"/>
    </row>
    <row r="356" spans="1:8" ht="12.75">
      <c r="A356" s="201"/>
      <c r="B356" s="156" t="s">
        <v>234</v>
      </c>
      <c r="C356" s="263" t="s">
        <v>422</v>
      </c>
      <c r="D356" s="33">
        <v>3134</v>
      </c>
      <c r="E356" s="39" t="s">
        <v>100</v>
      </c>
      <c r="F356" s="139">
        <v>3134</v>
      </c>
      <c r="G356" s="39" t="s">
        <v>100</v>
      </c>
      <c r="H356" s="173" t="s">
        <v>100</v>
      </c>
    </row>
    <row r="357" spans="1:8" ht="25.5">
      <c r="A357" s="201"/>
      <c r="B357" s="156" t="s">
        <v>461</v>
      </c>
      <c r="C357" s="263" t="s">
        <v>462</v>
      </c>
      <c r="D357" s="33">
        <v>21306</v>
      </c>
      <c r="E357" s="39" t="s">
        <v>100</v>
      </c>
      <c r="F357" s="139">
        <v>21306</v>
      </c>
      <c r="G357" s="39" t="s">
        <v>100</v>
      </c>
      <c r="H357" s="173" t="s">
        <v>100</v>
      </c>
    </row>
    <row r="358" spans="1:8" ht="12.75">
      <c r="A358" s="201"/>
      <c r="B358" s="156"/>
      <c r="C358" s="263"/>
      <c r="D358" s="33"/>
      <c r="E358" s="39"/>
      <c r="F358" s="139"/>
      <c r="G358" s="39"/>
      <c r="H358" s="173"/>
    </row>
    <row r="359" spans="1:8" ht="12.75">
      <c r="A359" s="201"/>
      <c r="B359" s="156" t="s">
        <v>59</v>
      </c>
      <c r="C359" s="263" t="s">
        <v>337</v>
      </c>
      <c r="D359" s="34">
        <v>446</v>
      </c>
      <c r="E359" s="35" t="s">
        <v>100</v>
      </c>
      <c r="F359" s="127">
        <v>446</v>
      </c>
      <c r="G359" s="35" t="s">
        <v>100</v>
      </c>
      <c r="H359" s="167" t="s">
        <v>100</v>
      </c>
    </row>
    <row r="360" spans="1:8" ht="12.75">
      <c r="A360" s="201"/>
      <c r="B360" s="156"/>
      <c r="C360" s="263" t="s">
        <v>233</v>
      </c>
      <c r="D360" s="33"/>
      <c r="E360" s="39"/>
      <c r="F360" s="139"/>
      <c r="G360" s="39"/>
      <c r="H360" s="173"/>
    </row>
    <row r="361" spans="1:8" ht="12.75">
      <c r="A361" s="201"/>
      <c r="B361" s="156" t="s">
        <v>236</v>
      </c>
      <c r="C361" s="263" t="s">
        <v>318</v>
      </c>
      <c r="D361" s="33">
        <v>446</v>
      </c>
      <c r="E361" s="39" t="s">
        <v>100</v>
      </c>
      <c r="F361" s="139">
        <v>446</v>
      </c>
      <c r="G361" s="39" t="s">
        <v>100</v>
      </c>
      <c r="H361" s="173" t="s">
        <v>100</v>
      </c>
    </row>
    <row r="362" spans="1:8" ht="12.75">
      <c r="A362" s="201"/>
      <c r="B362" s="156"/>
      <c r="C362" s="263"/>
      <c r="D362" s="33"/>
      <c r="E362" s="39"/>
      <c r="F362" s="139"/>
      <c r="G362" s="39"/>
      <c r="H362" s="173"/>
    </row>
    <row r="363" spans="1:8" ht="12.75">
      <c r="A363" s="201"/>
      <c r="B363" s="156" t="s">
        <v>27</v>
      </c>
      <c r="C363" s="263" t="s">
        <v>79</v>
      </c>
      <c r="D363" s="33">
        <v>3050</v>
      </c>
      <c r="E363" s="39" t="s">
        <v>100</v>
      </c>
      <c r="F363" s="139">
        <v>3050</v>
      </c>
      <c r="G363" s="39" t="s">
        <v>100</v>
      </c>
      <c r="H363" s="173" t="s">
        <v>100</v>
      </c>
    </row>
    <row r="364" spans="1:8" ht="12.75">
      <c r="A364" s="201"/>
      <c r="B364" s="13" t="s">
        <v>19</v>
      </c>
      <c r="C364" s="269" t="s">
        <v>21</v>
      </c>
      <c r="D364" s="34">
        <v>500</v>
      </c>
      <c r="E364" s="35" t="s">
        <v>100</v>
      </c>
      <c r="F364" s="127">
        <v>500</v>
      </c>
      <c r="G364" s="35" t="s">
        <v>100</v>
      </c>
      <c r="H364" s="167" t="s">
        <v>100</v>
      </c>
    </row>
    <row r="365" spans="1:8" ht="12.75">
      <c r="A365" s="201"/>
      <c r="B365" s="18"/>
      <c r="C365" s="265" t="s">
        <v>463</v>
      </c>
      <c r="D365" s="266">
        <f>SUM(D352:D354,D359,D363:D364)</f>
        <v>1266000</v>
      </c>
      <c r="E365" s="267"/>
      <c r="F365" s="268">
        <f>SUM(E352:F354,F359,F363:F364)</f>
        <v>1266000</v>
      </c>
      <c r="G365" s="267"/>
      <c r="H365" s="292"/>
    </row>
    <row r="366" spans="1:8" ht="38.25">
      <c r="A366" s="128">
        <v>85213</v>
      </c>
      <c r="B366" s="11"/>
      <c r="C366" s="27" t="s">
        <v>390</v>
      </c>
      <c r="D366" s="33"/>
      <c r="E366" s="33"/>
      <c r="F366" s="139"/>
      <c r="G366" s="33"/>
      <c r="H366" s="165"/>
    </row>
    <row r="367" spans="1:8" ht="12.75">
      <c r="A367" s="10"/>
      <c r="B367" s="366">
        <v>4130</v>
      </c>
      <c r="C367" s="12" t="s">
        <v>143</v>
      </c>
      <c r="D367" s="33">
        <v>15000</v>
      </c>
      <c r="E367" s="39" t="s">
        <v>100</v>
      </c>
      <c r="F367" s="139">
        <v>15000</v>
      </c>
      <c r="G367" s="39" t="s">
        <v>100</v>
      </c>
      <c r="H367" s="173" t="s">
        <v>100</v>
      </c>
    </row>
    <row r="368" spans="1:8" ht="25.5">
      <c r="A368" s="128">
        <v>85214</v>
      </c>
      <c r="B368" s="104"/>
      <c r="C368" s="47" t="s">
        <v>253</v>
      </c>
      <c r="D368" s="48"/>
      <c r="E368" s="48"/>
      <c r="F368" s="135"/>
      <c r="G368" s="48"/>
      <c r="H368" s="179"/>
    </row>
    <row r="369" spans="1:8" ht="12.75">
      <c r="A369" s="11"/>
      <c r="B369" s="318" t="s">
        <v>144</v>
      </c>
      <c r="C369" s="12" t="s">
        <v>146</v>
      </c>
      <c r="D369" s="34">
        <v>309000</v>
      </c>
      <c r="E369" s="22">
        <v>170000</v>
      </c>
      <c r="F369" s="34">
        <v>139000</v>
      </c>
      <c r="G369" s="35" t="s">
        <v>100</v>
      </c>
      <c r="H369" s="167" t="s">
        <v>100</v>
      </c>
    </row>
    <row r="370" spans="1:8" ht="12.75">
      <c r="A370" s="11"/>
      <c r="B370" s="318"/>
      <c r="C370" s="12" t="s">
        <v>233</v>
      </c>
      <c r="D370" s="33"/>
      <c r="E370" s="33"/>
      <c r="F370" s="139"/>
      <c r="G370" s="39"/>
      <c r="H370" s="173"/>
    </row>
    <row r="371" spans="1:8" ht="12.75">
      <c r="A371" s="11"/>
      <c r="B371" s="156" t="s">
        <v>243</v>
      </c>
      <c r="C371" s="23" t="s">
        <v>464</v>
      </c>
      <c r="D371" s="40">
        <v>139000</v>
      </c>
      <c r="E371" s="39" t="s">
        <v>100</v>
      </c>
      <c r="F371" s="302">
        <v>139000</v>
      </c>
      <c r="G371" s="39" t="s">
        <v>100</v>
      </c>
      <c r="H371" s="173" t="s">
        <v>100</v>
      </c>
    </row>
    <row r="372" spans="1:8" ht="15" customHeight="1">
      <c r="A372" s="11"/>
      <c r="B372" s="156" t="s">
        <v>244</v>
      </c>
      <c r="C372" s="23" t="s">
        <v>465</v>
      </c>
      <c r="D372" s="262">
        <v>70000</v>
      </c>
      <c r="E372" s="66">
        <v>70000</v>
      </c>
      <c r="F372" s="243" t="s">
        <v>100</v>
      </c>
      <c r="G372" s="67" t="s">
        <v>100</v>
      </c>
      <c r="H372" s="177" t="s">
        <v>100</v>
      </c>
    </row>
    <row r="373" spans="1:8" ht="12.75" customHeight="1">
      <c r="A373" s="11"/>
      <c r="B373" s="156" t="s">
        <v>466</v>
      </c>
      <c r="C373" s="100" t="s">
        <v>467</v>
      </c>
      <c r="D373" s="262">
        <v>100000</v>
      </c>
      <c r="E373" s="66">
        <v>100000</v>
      </c>
      <c r="F373" s="243" t="s">
        <v>100</v>
      </c>
      <c r="G373" s="67" t="s">
        <v>100</v>
      </c>
      <c r="H373" s="177" t="s">
        <v>100</v>
      </c>
    </row>
    <row r="374" spans="1:8" ht="12.75">
      <c r="A374" s="11"/>
      <c r="B374" s="9"/>
      <c r="C374" s="466" t="s">
        <v>304</v>
      </c>
      <c r="D374" s="53">
        <f>SUM(D369)</f>
        <v>309000</v>
      </c>
      <c r="E374" s="53">
        <f>SUM(E369)</f>
        <v>170000</v>
      </c>
      <c r="F374" s="467">
        <f>SUM(F369)</f>
        <v>139000</v>
      </c>
      <c r="G374" s="19" t="s">
        <v>100</v>
      </c>
      <c r="H374" s="182" t="s">
        <v>100</v>
      </c>
    </row>
    <row r="375" spans="1:8" ht="12.75">
      <c r="A375" s="128">
        <v>85215</v>
      </c>
      <c r="B375" s="318"/>
      <c r="C375" s="15" t="s">
        <v>147</v>
      </c>
      <c r="D375" s="33"/>
      <c r="E375" s="33"/>
      <c r="F375" s="139"/>
      <c r="G375" s="33"/>
      <c r="H375" s="165"/>
    </row>
    <row r="376" spans="1:8" ht="12.75">
      <c r="A376" s="11"/>
      <c r="B376" s="366" t="s">
        <v>144</v>
      </c>
      <c r="C376" s="21" t="s">
        <v>146</v>
      </c>
      <c r="D376" s="22">
        <v>187200</v>
      </c>
      <c r="E376" s="22">
        <v>187200</v>
      </c>
      <c r="F376" s="248" t="s">
        <v>100</v>
      </c>
      <c r="G376" s="54" t="s">
        <v>100</v>
      </c>
      <c r="H376" s="175" t="s">
        <v>100</v>
      </c>
    </row>
    <row r="377" spans="1:8" ht="12.75">
      <c r="A377" s="128">
        <v>85219</v>
      </c>
      <c r="B377" s="70"/>
      <c r="C377" s="47" t="s">
        <v>148</v>
      </c>
      <c r="D377" s="48"/>
      <c r="E377" s="48"/>
      <c r="F377" s="135"/>
      <c r="G377" s="48"/>
      <c r="H377" s="179"/>
    </row>
    <row r="378" spans="1:8" ht="12.75">
      <c r="A378" s="11"/>
      <c r="B378" s="318" t="s">
        <v>75</v>
      </c>
      <c r="C378" s="12" t="s">
        <v>452</v>
      </c>
      <c r="D378" s="33">
        <v>600</v>
      </c>
      <c r="E378" s="33">
        <v>600</v>
      </c>
      <c r="F378" s="249" t="s">
        <v>100</v>
      </c>
      <c r="G378" s="39" t="s">
        <v>100</v>
      </c>
      <c r="H378" s="173" t="s">
        <v>100</v>
      </c>
    </row>
    <row r="379" spans="1:8" ht="12.75">
      <c r="A379" s="11"/>
      <c r="B379" s="318" t="s">
        <v>57</v>
      </c>
      <c r="C379" s="12" t="s">
        <v>334</v>
      </c>
      <c r="D379" s="34">
        <f>SUM(D381:D382)</f>
        <v>169000</v>
      </c>
      <c r="E379" s="34">
        <f>SUM(E381:E382)</f>
        <v>169000</v>
      </c>
      <c r="F379" s="251" t="s">
        <v>100</v>
      </c>
      <c r="G379" s="35" t="s">
        <v>100</v>
      </c>
      <c r="H379" s="167" t="s">
        <v>100</v>
      </c>
    </row>
    <row r="380" spans="1:8" ht="12.75">
      <c r="A380" s="11"/>
      <c r="B380" s="318"/>
      <c r="C380" s="23" t="s">
        <v>233</v>
      </c>
      <c r="D380" s="33"/>
      <c r="E380" s="33"/>
      <c r="F380" s="249"/>
      <c r="G380" s="39"/>
      <c r="H380" s="173"/>
    </row>
    <row r="381" spans="1:8" ht="12.75">
      <c r="A381" s="11"/>
      <c r="B381" s="156" t="s">
        <v>468</v>
      </c>
      <c r="C381" s="23" t="s">
        <v>469</v>
      </c>
      <c r="D381" s="33">
        <v>77088</v>
      </c>
      <c r="E381" s="33">
        <v>77088</v>
      </c>
      <c r="F381" s="249" t="s">
        <v>100</v>
      </c>
      <c r="G381" s="39" t="s">
        <v>100</v>
      </c>
      <c r="H381" s="173" t="s">
        <v>100</v>
      </c>
    </row>
    <row r="382" spans="1:8" ht="25.5">
      <c r="A382" s="11"/>
      <c r="B382" s="156" t="s">
        <v>470</v>
      </c>
      <c r="C382" s="23" t="s">
        <v>471</v>
      </c>
      <c r="D382" s="33">
        <v>91912</v>
      </c>
      <c r="E382" s="33">
        <v>91912</v>
      </c>
      <c r="F382" s="249"/>
      <c r="G382" s="39"/>
      <c r="H382" s="173"/>
    </row>
    <row r="383" spans="1:8" ht="12.75">
      <c r="A383" s="11"/>
      <c r="B383" s="218"/>
      <c r="C383" s="58"/>
      <c r="D383" s="34"/>
      <c r="E383" s="34"/>
      <c r="F383" s="251"/>
      <c r="G383" s="35"/>
      <c r="H383" s="167"/>
    </row>
    <row r="384" spans="1:8" ht="12.75">
      <c r="A384" s="11"/>
      <c r="B384" s="318" t="s">
        <v>76</v>
      </c>
      <c r="C384" s="12" t="s">
        <v>78</v>
      </c>
      <c r="D384" s="33">
        <v>12697</v>
      </c>
      <c r="E384" s="33">
        <v>12697</v>
      </c>
      <c r="F384" s="249" t="s">
        <v>100</v>
      </c>
      <c r="G384" s="39" t="s">
        <v>100</v>
      </c>
      <c r="H384" s="459" t="s">
        <v>100</v>
      </c>
    </row>
    <row r="385" spans="1:8" ht="12.75">
      <c r="A385" s="11"/>
      <c r="B385" s="318" t="s">
        <v>58</v>
      </c>
      <c r="C385" s="12" t="s">
        <v>341</v>
      </c>
      <c r="D385" s="22">
        <f>SUM(D387:D388)</f>
        <v>31393</v>
      </c>
      <c r="E385" s="22">
        <f>SUM(E387:E388)</f>
        <v>31393</v>
      </c>
      <c r="F385" s="248" t="s">
        <v>100</v>
      </c>
      <c r="G385" s="54" t="s">
        <v>100</v>
      </c>
      <c r="H385" s="175" t="s">
        <v>100</v>
      </c>
    </row>
    <row r="386" spans="1:8" ht="13.5" customHeight="1">
      <c r="A386" s="11"/>
      <c r="B386" s="318"/>
      <c r="C386" s="12" t="s">
        <v>233</v>
      </c>
      <c r="D386" s="33"/>
      <c r="E386" s="33"/>
      <c r="F386" s="139"/>
      <c r="G386" s="39"/>
      <c r="H386" s="173"/>
    </row>
    <row r="387" spans="1:8" ht="26.25" customHeight="1">
      <c r="A387" s="11"/>
      <c r="B387" s="156" t="s">
        <v>472</v>
      </c>
      <c r="C387" s="23" t="s">
        <v>572</v>
      </c>
      <c r="D387" s="262">
        <v>15557</v>
      </c>
      <c r="E387" s="262">
        <v>15557</v>
      </c>
      <c r="F387" s="243" t="s">
        <v>100</v>
      </c>
      <c r="G387" s="67" t="s">
        <v>100</v>
      </c>
      <c r="H387" s="173" t="s">
        <v>100</v>
      </c>
    </row>
    <row r="388" spans="1:8" ht="13.5" customHeight="1">
      <c r="A388" s="11"/>
      <c r="B388" s="156" t="s">
        <v>472</v>
      </c>
      <c r="C388" s="23" t="s">
        <v>573</v>
      </c>
      <c r="D388" s="40">
        <v>15836</v>
      </c>
      <c r="E388" s="82">
        <v>15836</v>
      </c>
      <c r="F388" s="249"/>
      <c r="G388" s="39"/>
      <c r="H388" s="173"/>
    </row>
    <row r="389" spans="1:8" ht="13.5" customHeight="1">
      <c r="A389" s="11"/>
      <c r="B389" s="156"/>
      <c r="C389" s="23"/>
      <c r="D389" s="40"/>
      <c r="E389" s="82"/>
      <c r="F389" s="249"/>
      <c r="G389" s="39"/>
      <c r="H389" s="173"/>
    </row>
    <row r="390" spans="1:8" ht="12.75">
      <c r="A390" s="11"/>
      <c r="B390" s="318" t="s">
        <v>59</v>
      </c>
      <c r="C390" s="12" t="s">
        <v>342</v>
      </c>
      <c r="D390" s="22">
        <f>SUM(D392:D393)</f>
        <v>4467</v>
      </c>
      <c r="E390" s="22">
        <f>SUM(E392:E393)</f>
        <v>4467</v>
      </c>
      <c r="F390" s="248" t="s">
        <v>100</v>
      </c>
      <c r="G390" s="54" t="s">
        <v>100</v>
      </c>
      <c r="H390" s="175" t="s">
        <v>100</v>
      </c>
    </row>
    <row r="391" spans="1:8" ht="15.75" customHeight="1">
      <c r="A391" s="11"/>
      <c r="B391" s="318"/>
      <c r="C391" s="12" t="s">
        <v>233</v>
      </c>
      <c r="D391" s="33"/>
      <c r="E391" s="33"/>
      <c r="F391" s="139"/>
      <c r="G391" s="39"/>
      <c r="H391" s="173"/>
    </row>
    <row r="392" spans="1:8" ht="13.5" customHeight="1">
      <c r="A392" s="11"/>
      <c r="B392" s="156" t="s">
        <v>473</v>
      </c>
      <c r="C392" s="23" t="s">
        <v>574</v>
      </c>
      <c r="D392" s="262">
        <v>2215</v>
      </c>
      <c r="E392" s="66">
        <v>2215</v>
      </c>
      <c r="F392" s="243" t="s">
        <v>100</v>
      </c>
      <c r="G392" s="67" t="s">
        <v>100</v>
      </c>
      <c r="H392" s="177" t="s">
        <v>100</v>
      </c>
    </row>
    <row r="393" spans="1:8" ht="13.5" customHeight="1">
      <c r="A393" s="11"/>
      <c r="B393" s="156" t="s">
        <v>473</v>
      </c>
      <c r="C393" s="23" t="s">
        <v>575</v>
      </c>
      <c r="D393" s="262">
        <v>2252</v>
      </c>
      <c r="E393" s="66">
        <v>2252</v>
      </c>
      <c r="F393" s="243" t="s">
        <v>100</v>
      </c>
      <c r="G393" s="67" t="s">
        <v>100</v>
      </c>
      <c r="H393" s="177" t="s">
        <v>100</v>
      </c>
    </row>
    <row r="394" spans="1:8" ht="13.5" customHeight="1">
      <c r="A394" s="11"/>
      <c r="B394" s="156"/>
      <c r="C394" s="23"/>
      <c r="D394" s="262"/>
      <c r="E394" s="66"/>
      <c r="F394" s="243"/>
      <c r="G394" s="67"/>
      <c r="H394" s="177"/>
    </row>
    <row r="395" spans="1:8" ht="13.5" customHeight="1">
      <c r="A395" s="11"/>
      <c r="B395" s="156" t="s">
        <v>419</v>
      </c>
      <c r="C395" s="23" t="s">
        <v>576</v>
      </c>
      <c r="D395" s="262">
        <v>503</v>
      </c>
      <c r="E395" s="66">
        <v>503</v>
      </c>
      <c r="F395" s="243" t="s">
        <v>100</v>
      </c>
      <c r="G395" s="67" t="s">
        <v>100</v>
      </c>
      <c r="H395" s="177" t="s">
        <v>100</v>
      </c>
    </row>
    <row r="396" spans="1:8" ht="12.75">
      <c r="A396" s="11"/>
      <c r="B396" s="318" t="s">
        <v>27</v>
      </c>
      <c r="C396" s="12" t="s">
        <v>79</v>
      </c>
      <c r="D396" s="33">
        <v>1500</v>
      </c>
      <c r="E396" s="33">
        <v>1500</v>
      </c>
      <c r="F396" s="249" t="s">
        <v>100</v>
      </c>
      <c r="G396" s="39" t="s">
        <v>100</v>
      </c>
      <c r="H396" s="173" t="s">
        <v>100</v>
      </c>
    </row>
    <row r="397" spans="1:8" ht="12.75">
      <c r="A397" s="11"/>
      <c r="B397" s="318" t="s">
        <v>96</v>
      </c>
      <c r="C397" s="12" t="s">
        <v>80</v>
      </c>
      <c r="D397" s="33">
        <v>970</v>
      </c>
      <c r="E397" s="33">
        <v>970</v>
      </c>
      <c r="F397" s="249" t="s">
        <v>100</v>
      </c>
      <c r="G397" s="39" t="s">
        <v>100</v>
      </c>
      <c r="H397" s="173" t="s">
        <v>100</v>
      </c>
    </row>
    <row r="398" spans="1:8" ht="12.75">
      <c r="A398" s="11"/>
      <c r="B398" s="156" t="s">
        <v>47</v>
      </c>
      <c r="C398" s="23" t="s">
        <v>36</v>
      </c>
      <c r="D398" s="33">
        <v>500</v>
      </c>
      <c r="E398" s="33">
        <v>500</v>
      </c>
      <c r="F398" s="249" t="s">
        <v>100</v>
      </c>
      <c r="G398" s="39" t="s">
        <v>100</v>
      </c>
      <c r="H398" s="173" t="s">
        <v>100</v>
      </c>
    </row>
    <row r="399" spans="1:8" ht="12.75">
      <c r="A399" s="11"/>
      <c r="B399" s="318" t="s">
        <v>19</v>
      </c>
      <c r="C399" s="12" t="s">
        <v>21</v>
      </c>
      <c r="D399" s="33">
        <v>8250</v>
      </c>
      <c r="E399" s="33">
        <v>8250</v>
      </c>
      <c r="F399" s="249" t="s">
        <v>100</v>
      </c>
      <c r="G399" s="39" t="s">
        <v>100</v>
      </c>
      <c r="H399" s="173" t="s">
        <v>100</v>
      </c>
    </row>
    <row r="400" spans="1:8" ht="25.5">
      <c r="A400" s="11"/>
      <c r="B400" s="156" t="s">
        <v>474</v>
      </c>
      <c r="C400" s="23" t="s">
        <v>475</v>
      </c>
      <c r="D400" s="33">
        <v>2000</v>
      </c>
      <c r="E400" s="33">
        <v>2000</v>
      </c>
      <c r="F400" s="249" t="s">
        <v>100</v>
      </c>
      <c r="G400" s="39" t="s">
        <v>100</v>
      </c>
      <c r="H400" s="173" t="s">
        <v>100</v>
      </c>
    </row>
    <row r="401" spans="1:8" ht="12.75">
      <c r="A401" s="11"/>
      <c r="B401" s="156" t="s">
        <v>476</v>
      </c>
      <c r="C401" s="23" t="s">
        <v>421</v>
      </c>
      <c r="D401" s="33">
        <v>500</v>
      </c>
      <c r="E401" s="33">
        <v>500</v>
      </c>
      <c r="F401" s="249" t="s">
        <v>100</v>
      </c>
      <c r="G401" s="39" t="s">
        <v>100</v>
      </c>
      <c r="H401" s="173" t="s">
        <v>100</v>
      </c>
    </row>
    <row r="402" spans="1:8" ht="12.75">
      <c r="A402" s="11"/>
      <c r="B402" s="318" t="s">
        <v>70</v>
      </c>
      <c r="C402" s="12" t="s">
        <v>72</v>
      </c>
      <c r="D402" s="33">
        <v>2100</v>
      </c>
      <c r="E402" s="33">
        <v>2100</v>
      </c>
      <c r="F402" s="273" t="s">
        <v>100</v>
      </c>
      <c r="G402" s="39" t="s">
        <v>100</v>
      </c>
      <c r="H402" s="173" t="s">
        <v>100</v>
      </c>
    </row>
    <row r="403" spans="1:8" ht="12.75">
      <c r="A403" s="11"/>
      <c r="B403" s="318" t="s">
        <v>41</v>
      </c>
      <c r="C403" s="12" t="s">
        <v>44</v>
      </c>
      <c r="D403" s="33">
        <v>112</v>
      </c>
      <c r="E403" s="33">
        <v>112</v>
      </c>
      <c r="F403" s="249" t="s">
        <v>100</v>
      </c>
      <c r="G403" s="39" t="s">
        <v>100</v>
      </c>
      <c r="H403" s="173" t="s">
        <v>100</v>
      </c>
    </row>
    <row r="404" spans="1:8" ht="12.75">
      <c r="A404" s="11"/>
      <c r="B404" s="318" t="s">
        <v>98</v>
      </c>
      <c r="C404" s="12" t="s">
        <v>81</v>
      </c>
      <c r="D404" s="22">
        <v>5508</v>
      </c>
      <c r="E404" s="22">
        <v>5508</v>
      </c>
      <c r="F404" s="248" t="s">
        <v>100</v>
      </c>
      <c r="G404" s="54" t="s">
        <v>100</v>
      </c>
      <c r="H404" s="175" t="s">
        <v>100</v>
      </c>
    </row>
    <row r="405" spans="1:8" ht="12.75">
      <c r="A405" s="11"/>
      <c r="B405" s="318"/>
      <c r="C405" s="12" t="s">
        <v>477</v>
      </c>
      <c r="D405" s="33"/>
      <c r="E405" s="33"/>
      <c r="F405" s="139"/>
      <c r="G405" s="33"/>
      <c r="H405" s="165"/>
    </row>
    <row r="406" spans="1:8" ht="12.75">
      <c r="A406" s="11"/>
      <c r="B406" s="156" t="s">
        <v>320</v>
      </c>
      <c r="C406" s="23" t="s">
        <v>362</v>
      </c>
      <c r="D406" s="40">
        <v>5044</v>
      </c>
      <c r="E406" s="40">
        <v>5044</v>
      </c>
      <c r="F406" s="249" t="s">
        <v>100</v>
      </c>
      <c r="G406" s="39" t="s">
        <v>100</v>
      </c>
      <c r="H406" s="173" t="s">
        <v>100</v>
      </c>
    </row>
    <row r="407" spans="1:8" ht="12.75">
      <c r="A407" s="11"/>
      <c r="B407" s="156" t="s">
        <v>321</v>
      </c>
      <c r="C407" s="23" t="s">
        <v>363</v>
      </c>
      <c r="D407" s="33">
        <v>464</v>
      </c>
      <c r="E407" s="33">
        <v>464</v>
      </c>
      <c r="F407" s="249" t="s">
        <v>100</v>
      </c>
      <c r="G407" s="39" t="s">
        <v>100</v>
      </c>
      <c r="H407" s="173" t="s">
        <v>100</v>
      </c>
    </row>
    <row r="408" spans="1:8" ht="12.75">
      <c r="A408" s="73"/>
      <c r="B408" s="77"/>
      <c r="C408" s="110" t="s">
        <v>306</v>
      </c>
      <c r="D408" s="51">
        <f>SUM(D378,D379,D384,D385,D390,D395:D404)</f>
        <v>240100</v>
      </c>
      <c r="E408" s="51">
        <f>SUM(E378:E379,E384:E385,E390,E395:E404)</f>
        <v>240100</v>
      </c>
      <c r="F408" s="252" t="s">
        <v>100</v>
      </c>
      <c r="G408" s="52" t="s">
        <v>100</v>
      </c>
      <c r="H408" s="178" t="s">
        <v>100</v>
      </c>
    </row>
    <row r="409" spans="1:8" ht="12.75">
      <c r="A409" s="472">
        <v>85295</v>
      </c>
      <c r="B409" s="318"/>
      <c r="C409" s="15" t="s">
        <v>28</v>
      </c>
      <c r="D409" s="33"/>
      <c r="E409" s="33"/>
      <c r="F409" s="139"/>
      <c r="G409" s="33"/>
      <c r="H409" s="165"/>
    </row>
    <row r="410" spans="1:8" ht="12.75">
      <c r="A410" s="472"/>
      <c r="B410" s="318" t="s">
        <v>144</v>
      </c>
      <c r="C410" s="12" t="s">
        <v>146</v>
      </c>
      <c r="D410" s="22">
        <v>48000</v>
      </c>
      <c r="E410" s="22">
        <v>48000</v>
      </c>
      <c r="F410" s="248" t="s">
        <v>100</v>
      </c>
      <c r="G410" s="54" t="s">
        <v>100</v>
      </c>
      <c r="H410" s="175" t="s">
        <v>100</v>
      </c>
    </row>
    <row r="411" spans="1:8" ht="12.75">
      <c r="A411" s="73"/>
      <c r="B411" s="261"/>
      <c r="C411" s="23" t="s">
        <v>233</v>
      </c>
      <c r="D411" s="33"/>
      <c r="E411" s="33"/>
      <c r="F411" s="139"/>
      <c r="G411" s="33"/>
      <c r="H411" s="165"/>
    </row>
    <row r="412" spans="1:8" ht="12.75">
      <c r="A412" s="73"/>
      <c r="B412" s="156" t="s">
        <v>243</v>
      </c>
      <c r="C412" s="23" t="s">
        <v>478</v>
      </c>
      <c r="D412" s="33">
        <v>45000</v>
      </c>
      <c r="E412" s="33">
        <v>45000</v>
      </c>
      <c r="F412" s="249" t="s">
        <v>100</v>
      </c>
      <c r="G412" s="39" t="s">
        <v>100</v>
      </c>
      <c r="H412" s="173" t="s">
        <v>100</v>
      </c>
    </row>
    <row r="413" spans="1:8" ht="12.75">
      <c r="A413" s="73"/>
      <c r="B413" s="13" t="s">
        <v>244</v>
      </c>
      <c r="C413" s="100" t="s">
        <v>479</v>
      </c>
      <c r="D413" s="33">
        <v>3000</v>
      </c>
      <c r="E413" s="33">
        <v>3000</v>
      </c>
      <c r="F413" s="249" t="s">
        <v>100</v>
      </c>
      <c r="G413" s="39" t="s">
        <v>100</v>
      </c>
      <c r="H413" s="173" t="s">
        <v>100</v>
      </c>
    </row>
    <row r="414" spans="1:8" ht="12.75">
      <c r="A414" s="74"/>
      <c r="B414" s="62"/>
      <c r="C414" s="25" t="s">
        <v>305</v>
      </c>
      <c r="D414" s="37">
        <f>SUM(D365,D367,D374,D376,D408,D410)</f>
        <v>2065300</v>
      </c>
      <c r="E414" s="37">
        <f>SUM(E374,E376,E408,E410)</f>
        <v>645300</v>
      </c>
      <c r="F414" s="125">
        <f>SUM(F365,F367,F374)</f>
        <v>1420000</v>
      </c>
      <c r="G414" s="38" t="s">
        <v>100</v>
      </c>
      <c r="H414" s="169" t="s">
        <v>100</v>
      </c>
    </row>
    <row r="415" spans="1:8" ht="12.75">
      <c r="A415" s="109">
        <v>854</v>
      </c>
      <c r="B415" s="318"/>
      <c r="C415" s="60" t="s">
        <v>149</v>
      </c>
      <c r="D415" s="33"/>
      <c r="E415" s="33"/>
      <c r="F415" s="139"/>
      <c r="G415" s="33"/>
      <c r="H415" s="165"/>
    </row>
    <row r="416" spans="1:8" ht="12.75">
      <c r="A416" s="128">
        <v>85401</v>
      </c>
      <c r="B416" s="11"/>
      <c r="C416" s="15" t="s">
        <v>150</v>
      </c>
      <c r="D416" s="33"/>
      <c r="E416" s="33"/>
      <c r="F416" s="139"/>
      <c r="G416" s="33"/>
      <c r="H416" s="165"/>
    </row>
    <row r="417" spans="1:8" ht="12.75">
      <c r="A417" s="73"/>
      <c r="B417" s="318">
        <v>3020</v>
      </c>
      <c r="C417" s="12" t="s">
        <v>415</v>
      </c>
      <c r="D417" s="33">
        <v>8198</v>
      </c>
      <c r="E417" s="33">
        <v>8198</v>
      </c>
      <c r="F417" s="249" t="s">
        <v>100</v>
      </c>
      <c r="G417" s="39" t="s">
        <v>100</v>
      </c>
      <c r="H417" s="173" t="s">
        <v>100</v>
      </c>
    </row>
    <row r="418" spans="1:8" ht="12.75">
      <c r="A418" s="73"/>
      <c r="B418" s="318">
        <v>4010</v>
      </c>
      <c r="C418" s="12" t="s">
        <v>334</v>
      </c>
      <c r="D418" s="33">
        <v>83160</v>
      </c>
      <c r="E418" s="33">
        <v>83160</v>
      </c>
      <c r="F418" s="249" t="s">
        <v>100</v>
      </c>
      <c r="G418" s="39" t="s">
        <v>100</v>
      </c>
      <c r="H418" s="173" t="s">
        <v>100</v>
      </c>
    </row>
    <row r="419" spans="1:8" ht="12.75">
      <c r="A419" s="73"/>
      <c r="B419" s="318">
        <v>4040</v>
      </c>
      <c r="C419" s="12" t="s">
        <v>78</v>
      </c>
      <c r="D419" s="33">
        <v>6547</v>
      </c>
      <c r="E419" s="33">
        <v>6547</v>
      </c>
      <c r="F419" s="249" t="s">
        <v>100</v>
      </c>
      <c r="G419" s="39" t="s">
        <v>100</v>
      </c>
      <c r="H419" s="173" t="s">
        <v>100</v>
      </c>
    </row>
    <row r="420" spans="1:8" ht="12.75">
      <c r="A420" s="73"/>
      <c r="B420" s="318">
        <v>4110</v>
      </c>
      <c r="C420" s="12" t="s">
        <v>245</v>
      </c>
      <c r="D420" s="22">
        <f>SUM(D422:D423)</f>
        <v>17402</v>
      </c>
      <c r="E420" s="22">
        <f>SUM(E422:E423)</f>
        <v>17402</v>
      </c>
      <c r="F420" s="248" t="s">
        <v>100</v>
      </c>
      <c r="G420" s="54" t="s">
        <v>100</v>
      </c>
      <c r="H420" s="175" t="s">
        <v>100</v>
      </c>
    </row>
    <row r="421" spans="1:8" ht="12.75">
      <c r="A421" s="11"/>
      <c r="B421" s="104"/>
      <c r="C421" s="12" t="s">
        <v>233</v>
      </c>
      <c r="D421" s="33"/>
      <c r="E421" s="33"/>
      <c r="F421" s="139"/>
      <c r="G421" s="33"/>
      <c r="H421" s="165"/>
    </row>
    <row r="422" spans="1:8" ht="12.75">
      <c r="A422" s="73"/>
      <c r="B422" s="156" t="s">
        <v>234</v>
      </c>
      <c r="C422" s="23" t="s">
        <v>368</v>
      </c>
      <c r="D422" s="33">
        <v>16013</v>
      </c>
      <c r="E422" s="33">
        <v>16013</v>
      </c>
      <c r="F422" s="249" t="s">
        <v>100</v>
      </c>
      <c r="G422" s="39" t="s">
        <v>100</v>
      </c>
      <c r="H422" s="173" t="s">
        <v>100</v>
      </c>
    </row>
    <row r="423" spans="1:8" ht="12.75" customHeight="1">
      <c r="A423" s="73"/>
      <c r="B423" s="156" t="s">
        <v>235</v>
      </c>
      <c r="C423" s="23" t="s">
        <v>453</v>
      </c>
      <c r="D423" s="66">
        <v>1389</v>
      </c>
      <c r="E423" s="66">
        <v>1389</v>
      </c>
      <c r="F423" s="243" t="s">
        <v>100</v>
      </c>
      <c r="G423" s="67" t="s">
        <v>100</v>
      </c>
      <c r="H423" s="177" t="s">
        <v>100</v>
      </c>
    </row>
    <row r="424" spans="1:8" ht="12.75" customHeight="1">
      <c r="A424" s="312"/>
      <c r="B424" s="218"/>
      <c r="C424" s="58"/>
      <c r="D424" s="460"/>
      <c r="E424" s="460"/>
      <c r="F424" s="461"/>
      <c r="G424" s="83"/>
      <c r="H424" s="462"/>
    </row>
    <row r="425" spans="1:8" ht="12.75">
      <c r="A425" s="480"/>
      <c r="B425" s="318">
        <v>4120</v>
      </c>
      <c r="C425" s="12" t="s">
        <v>337</v>
      </c>
      <c r="D425" s="22">
        <f>SUM(D427:D428)</f>
        <v>2375</v>
      </c>
      <c r="E425" s="22">
        <f>SUM(E427:E428)</f>
        <v>2375</v>
      </c>
      <c r="F425" s="248" t="s">
        <v>100</v>
      </c>
      <c r="G425" s="54" t="s">
        <v>100</v>
      </c>
      <c r="H425" s="175" t="s">
        <v>100</v>
      </c>
    </row>
    <row r="426" spans="1:8" ht="12.75">
      <c r="A426" s="480"/>
      <c r="B426" s="104"/>
      <c r="C426" s="12" t="s">
        <v>233</v>
      </c>
      <c r="D426" s="33"/>
      <c r="E426" s="33"/>
      <c r="F426" s="139"/>
      <c r="G426" s="33"/>
      <c r="H426" s="165"/>
    </row>
    <row r="427" spans="1:8" ht="12.75">
      <c r="A427" s="11"/>
      <c r="B427" s="156" t="s">
        <v>236</v>
      </c>
      <c r="C427" s="23" t="s">
        <v>318</v>
      </c>
      <c r="D427" s="33">
        <v>2180</v>
      </c>
      <c r="E427" s="33">
        <v>2180</v>
      </c>
      <c r="F427" s="249" t="s">
        <v>100</v>
      </c>
      <c r="G427" s="39" t="s">
        <v>100</v>
      </c>
      <c r="H427" s="173" t="s">
        <v>100</v>
      </c>
    </row>
    <row r="428" spans="1:8" ht="12" customHeight="1">
      <c r="A428" s="73"/>
      <c r="B428" s="156" t="s">
        <v>237</v>
      </c>
      <c r="C428" s="23" t="s">
        <v>480</v>
      </c>
      <c r="D428" s="66">
        <v>195</v>
      </c>
      <c r="E428" s="66">
        <v>195</v>
      </c>
      <c r="F428" s="67" t="s">
        <v>100</v>
      </c>
      <c r="G428" s="67" t="s">
        <v>100</v>
      </c>
      <c r="H428" s="177" t="s">
        <v>100</v>
      </c>
    </row>
    <row r="429" spans="1:8" ht="12" customHeight="1">
      <c r="A429" s="73"/>
      <c r="B429" s="156"/>
      <c r="C429" s="23"/>
      <c r="D429" s="66"/>
      <c r="E429" s="66"/>
      <c r="F429" s="243"/>
      <c r="G429" s="67"/>
      <c r="H429" s="177"/>
    </row>
    <row r="430" spans="1:8" ht="12.75">
      <c r="A430" s="10"/>
      <c r="B430" s="318">
        <v>4210</v>
      </c>
      <c r="C430" s="12" t="s">
        <v>79</v>
      </c>
      <c r="D430" s="33">
        <v>108</v>
      </c>
      <c r="E430" s="33">
        <v>108</v>
      </c>
      <c r="F430" s="249" t="s">
        <v>100</v>
      </c>
      <c r="G430" s="39" t="s">
        <v>100</v>
      </c>
      <c r="H430" s="173" t="s">
        <v>100</v>
      </c>
    </row>
    <row r="431" spans="1:8" ht="12.75">
      <c r="A431" s="10"/>
      <c r="B431" s="318">
        <v>4440</v>
      </c>
      <c r="C431" s="12" t="s">
        <v>81</v>
      </c>
      <c r="D431" s="22">
        <f>SUM(D433)</f>
        <v>6810</v>
      </c>
      <c r="E431" s="22">
        <f>SUM(E433)</f>
        <v>6810</v>
      </c>
      <c r="F431" s="248" t="s">
        <v>100</v>
      </c>
      <c r="G431" s="54" t="s">
        <v>100</v>
      </c>
      <c r="H431" s="175" t="s">
        <v>100</v>
      </c>
    </row>
    <row r="432" spans="1:8" ht="12.75">
      <c r="A432" s="10"/>
      <c r="B432" s="318"/>
      <c r="C432" s="63" t="s">
        <v>343</v>
      </c>
      <c r="D432" s="33"/>
      <c r="E432" s="33"/>
      <c r="F432" s="249"/>
      <c r="G432" s="39"/>
      <c r="H432" s="173"/>
    </row>
    <row r="433" spans="1:8" ht="12.75">
      <c r="A433" s="10"/>
      <c r="B433" s="13" t="s">
        <v>320</v>
      </c>
      <c r="C433" s="100" t="s">
        <v>339</v>
      </c>
      <c r="D433" s="33">
        <v>6810</v>
      </c>
      <c r="E433" s="33">
        <v>6810</v>
      </c>
      <c r="F433" s="249" t="s">
        <v>100</v>
      </c>
      <c r="G433" s="39" t="s">
        <v>100</v>
      </c>
      <c r="H433" s="173" t="s">
        <v>100</v>
      </c>
    </row>
    <row r="434" spans="1:8" ht="12.75">
      <c r="A434" s="10"/>
      <c r="B434" s="77"/>
      <c r="C434" s="80" t="s">
        <v>151</v>
      </c>
      <c r="D434" s="51">
        <f>SUM(D430:D431,D425,D417:D420)</f>
        <v>124600</v>
      </c>
      <c r="E434" s="51">
        <f>SUM(E430:E431,E425,E417:E420)</f>
        <v>124600</v>
      </c>
      <c r="F434" s="252" t="s">
        <v>100</v>
      </c>
      <c r="G434" s="52" t="s">
        <v>100</v>
      </c>
      <c r="H434" s="178" t="s">
        <v>100</v>
      </c>
    </row>
    <row r="435" spans="1:8" ht="25.5">
      <c r="A435" s="472" t="s">
        <v>154</v>
      </c>
      <c r="B435" s="70"/>
      <c r="C435" s="47" t="s">
        <v>352</v>
      </c>
      <c r="D435" s="48"/>
      <c r="E435" s="48"/>
      <c r="F435" s="135"/>
      <c r="G435" s="48"/>
      <c r="H435" s="179"/>
    </row>
    <row r="436" spans="1:8" ht="12.75">
      <c r="A436" s="481"/>
      <c r="B436" s="318" t="s">
        <v>19</v>
      </c>
      <c r="C436" s="12" t="s">
        <v>21</v>
      </c>
      <c r="D436" s="33">
        <v>6400</v>
      </c>
      <c r="E436" s="33">
        <v>6400</v>
      </c>
      <c r="F436" s="249" t="s">
        <v>100</v>
      </c>
      <c r="G436" s="39" t="s">
        <v>100</v>
      </c>
      <c r="H436" s="173" t="s">
        <v>100</v>
      </c>
    </row>
    <row r="437" spans="1:8" ht="12.75">
      <c r="A437" s="61"/>
      <c r="B437" s="310"/>
      <c r="C437" s="25" t="s">
        <v>155</v>
      </c>
      <c r="D437" s="37">
        <f>SUM(D436,D434)</f>
        <v>131000</v>
      </c>
      <c r="E437" s="37">
        <f>SUM(E436,E434)</f>
        <v>131000</v>
      </c>
      <c r="F437" s="250" t="s">
        <v>100</v>
      </c>
      <c r="G437" s="38" t="s">
        <v>100</v>
      </c>
      <c r="H437" s="169" t="s">
        <v>100</v>
      </c>
    </row>
    <row r="438" spans="1:8" ht="12.75">
      <c r="A438" s="109" t="s">
        <v>156</v>
      </c>
      <c r="B438" s="4"/>
      <c r="C438" s="60" t="s">
        <v>157</v>
      </c>
      <c r="D438" s="33"/>
      <c r="E438" s="33"/>
      <c r="F438" s="139"/>
      <c r="G438" s="33"/>
      <c r="H438" s="165"/>
    </row>
    <row r="439" spans="1:8" ht="12.75">
      <c r="A439" s="128">
        <v>90001</v>
      </c>
      <c r="B439" s="318"/>
      <c r="C439" s="47" t="s">
        <v>158</v>
      </c>
      <c r="D439" s="33"/>
      <c r="E439" s="33"/>
      <c r="F439" s="139"/>
      <c r="G439" s="33"/>
      <c r="H439" s="165"/>
    </row>
    <row r="440" spans="1:8" ht="12.75">
      <c r="A440" s="11"/>
      <c r="B440" s="318">
        <v>6050</v>
      </c>
      <c r="C440" s="12" t="s">
        <v>232</v>
      </c>
      <c r="D440" s="22">
        <v>277940</v>
      </c>
      <c r="E440" s="22">
        <v>277940</v>
      </c>
      <c r="F440" s="248" t="s">
        <v>100</v>
      </c>
      <c r="G440" s="54" t="s">
        <v>100</v>
      </c>
      <c r="H440" s="175" t="s">
        <v>100</v>
      </c>
    </row>
    <row r="441" spans="1:8" ht="12.75">
      <c r="A441" s="11"/>
      <c r="B441" s="318"/>
      <c r="C441" s="12" t="s">
        <v>358</v>
      </c>
      <c r="D441" s="33"/>
      <c r="E441" s="33"/>
      <c r="F441" s="249"/>
      <c r="G441" s="39"/>
      <c r="H441" s="173"/>
    </row>
    <row r="442" spans="1:8" ht="25.5">
      <c r="A442" s="11"/>
      <c r="B442" s="156" t="s">
        <v>314</v>
      </c>
      <c r="C442" s="23" t="s">
        <v>481</v>
      </c>
      <c r="D442" s="33">
        <v>75000</v>
      </c>
      <c r="E442" s="33">
        <v>75000</v>
      </c>
      <c r="F442" s="249" t="s">
        <v>100</v>
      </c>
      <c r="G442" s="39" t="s">
        <v>100</v>
      </c>
      <c r="H442" s="173" t="s">
        <v>100</v>
      </c>
    </row>
    <row r="443" spans="1:8" ht="12.75">
      <c r="A443" s="11"/>
      <c r="B443" s="18" t="s">
        <v>315</v>
      </c>
      <c r="C443" s="86" t="s">
        <v>482</v>
      </c>
      <c r="D443" s="34">
        <v>202940</v>
      </c>
      <c r="E443" s="34">
        <v>202940</v>
      </c>
      <c r="F443" s="35"/>
      <c r="G443" s="35"/>
      <c r="H443" s="167"/>
    </row>
    <row r="444" spans="1:8" ht="12.75">
      <c r="A444" s="128">
        <v>90002</v>
      </c>
      <c r="B444" s="11"/>
      <c r="C444" s="27" t="s">
        <v>160</v>
      </c>
      <c r="D444" s="33"/>
      <c r="E444" s="33"/>
      <c r="F444" s="139"/>
      <c r="G444" s="33"/>
      <c r="H444" s="165"/>
    </row>
    <row r="445" spans="1:8" ht="12.75">
      <c r="A445" s="11"/>
      <c r="B445" s="318">
        <v>4210</v>
      </c>
      <c r="C445" s="12" t="s">
        <v>79</v>
      </c>
      <c r="D445" s="22">
        <v>14000</v>
      </c>
      <c r="E445" s="22">
        <v>14000</v>
      </c>
      <c r="F445" s="248" t="s">
        <v>100</v>
      </c>
      <c r="G445" s="54" t="s">
        <v>100</v>
      </c>
      <c r="H445" s="175" t="s">
        <v>100</v>
      </c>
    </row>
    <row r="446" spans="1:8" ht="12.75">
      <c r="A446" s="11"/>
      <c r="B446" s="318"/>
      <c r="C446" s="12" t="s">
        <v>233</v>
      </c>
      <c r="D446" s="33"/>
      <c r="E446" s="33"/>
      <c r="F446" s="139"/>
      <c r="G446" s="33"/>
      <c r="H446" s="165"/>
    </row>
    <row r="447" spans="1:8" ht="14.25" customHeight="1">
      <c r="A447" s="11"/>
      <c r="B447" s="156" t="s">
        <v>325</v>
      </c>
      <c r="C447" s="23" t="s">
        <v>356</v>
      </c>
      <c r="D447" s="66">
        <v>14000</v>
      </c>
      <c r="E447" s="66">
        <v>14000</v>
      </c>
      <c r="F447" s="243" t="s">
        <v>100</v>
      </c>
      <c r="G447" s="67" t="s">
        <v>100</v>
      </c>
      <c r="H447" s="177" t="s">
        <v>100</v>
      </c>
    </row>
    <row r="448" spans="1:8" ht="9.75" customHeight="1">
      <c r="A448" s="11"/>
      <c r="B448" s="156"/>
      <c r="C448" s="23"/>
      <c r="D448" s="66"/>
      <c r="E448" s="66"/>
      <c r="F448" s="243"/>
      <c r="G448" s="67"/>
      <c r="H448" s="177"/>
    </row>
    <row r="449" spans="1:8" ht="12.75">
      <c r="A449" s="11"/>
      <c r="B449" s="11">
        <v>4300</v>
      </c>
      <c r="C449" s="12" t="s">
        <v>21</v>
      </c>
      <c r="D449" s="22">
        <v>208800</v>
      </c>
      <c r="E449" s="22">
        <v>208800</v>
      </c>
      <c r="F449" s="248" t="s">
        <v>100</v>
      </c>
      <c r="G449" s="54" t="s">
        <v>100</v>
      </c>
      <c r="H449" s="175" t="s">
        <v>100</v>
      </c>
    </row>
    <row r="450" spans="1:8" ht="12.75">
      <c r="A450" s="10"/>
      <c r="B450" s="77"/>
      <c r="C450" s="81" t="s">
        <v>302</v>
      </c>
      <c r="D450" s="51">
        <f>SUM(D449,D445)</f>
        <v>222800</v>
      </c>
      <c r="E450" s="51">
        <f>SUM(E449,E445)</f>
        <v>222800</v>
      </c>
      <c r="F450" s="252" t="s">
        <v>100</v>
      </c>
      <c r="G450" s="52" t="s">
        <v>100</v>
      </c>
      <c r="H450" s="178" t="s">
        <v>100</v>
      </c>
    </row>
    <row r="451" spans="1:8" ht="12.75">
      <c r="A451" s="447">
        <v>90003</v>
      </c>
      <c r="B451" s="323"/>
      <c r="C451" s="47" t="s">
        <v>161</v>
      </c>
      <c r="D451" s="48"/>
      <c r="E451" s="48"/>
      <c r="F451" s="135"/>
      <c r="G451" s="48"/>
      <c r="H451" s="179"/>
    </row>
    <row r="452" spans="1:8" ht="12.75">
      <c r="A452" s="89"/>
      <c r="B452" s="318">
        <v>4300</v>
      </c>
      <c r="C452" s="12" t="s">
        <v>21</v>
      </c>
      <c r="D452" s="33">
        <v>7400</v>
      </c>
      <c r="E452" s="33">
        <v>7400</v>
      </c>
      <c r="F452" s="249" t="s">
        <v>100</v>
      </c>
      <c r="G452" s="39" t="s">
        <v>100</v>
      </c>
      <c r="H452" s="173" t="s">
        <v>100</v>
      </c>
    </row>
    <row r="453" spans="1:8" ht="12.75">
      <c r="A453" s="447">
        <v>90004</v>
      </c>
      <c r="B453" s="323"/>
      <c r="C453" s="47" t="s">
        <v>162</v>
      </c>
      <c r="D453" s="48"/>
      <c r="E453" s="48"/>
      <c r="F453" s="135"/>
      <c r="G453" s="48"/>
      <c r="H453" s="179"/>
    </row>
    <row r="454" spans="1:8" ht="12.75">
      <c r="A454" s="89"/>
      <c r="B454" s="318">
        <v>4300</v>
      </c>
      <c r="C454" s="12" t="s">
        <v>21</v>
      </c>
      <c r="D454" s="33">
        <v>64800</v>
      </c>
      <c r="E454" s="33">
        <v>64800</v>
      </c>
      <c r="F454" s="249" t="s">
        <v>100</v>
      </c>
      <c r="G454" s="39" t="s">
        <v>100</v>
      </c>
      <c r="H454" s="173" t="s">
        <v>100</v>
      </c>
    </row>
    <row r="455" spans="1:8" ht="12.75">
      <c r="A455" s="447">
        <v>90015</v>
      </c>
      <c r="B455" s="323"/>
      <c r="C455" s="47" t="s">
        <v>163</v>
      </c>
      <c r="D455" s="48"/>
      <c r="E455" s="48"/>
      <c r="F455" s="135"/>
      <c r="G455" s="48"/>
      <c r="H455" s="179"/>
    </row>
    <row r="456" spans="1:8" ht="12.75">
      <c r="A456" s="128"/>
      <c r="B456" s="318">
        <v>4260</v>
      </c>
      <c r="C456" s="12" t="s">
        <v>80</v>
      </c>
      <c r="D456" s="33">
        <v>200710</v>
      </c>
      <c r="E456" s="33">
        <v>200710</v>
      </c>
      <c r="F456" s="249" t="s">
        <v>100</v>
      </c>
      <c r="G456" s="39" t="s">
        <v>100</v>
      </c>
      <c r="H456" s="173" t="s">
        <v>100</v>
      </c>
    </row>
    <row r="457" spans="1:8" ht="12.75">
      <c r="A457" s="89"/>
      <c r="B457" s="318">
        <v>4270</v>
      </c>
      <c r="C457" s="12" t="s">
        <v>36</v>
      </c>
      <c r="D457" s="33">
        <v>42540</v>
      </c>
      <c r="E457" s="33">
        <v>42540</v>
      </c>
      <c r="F457" s="249" t="s">
        <v>100</v>
      </c>
      <c r="G457" s="39" t="s">
        <v>100</v>
      </c>
      <c r="H457" s="173" t="s">
        <v>100</v>
      </c>
    </row>
    <row r="458" spans="1:8" ht="12.75">
      <c r="A458" s="458"/>
      <c r="B458" s="77"/>
      <c r="C458" s="81" t="s">
        <v>164</v>
      </c>
      <c r="D458" s="51">
        <f>SUM(D456:D457)</f>
        <v>243250</v>
      </c>
      <c r="E458" s="51">
        <f>SUM(E456:E457)</f>
        <v>243250</v>
      </c>
      <c r="F458" s="252" t="s">
        <v>100</v>
      </c>
      <c r="G458" s="52" t="s">
        <v>100</v>
      </c>
      <c r="H458" s="178" t="s">
        <v>100</v>
      </c>
    </row>
    <row r="459" spans="1:8" ht="12.75">
      <c r="A459" s="128" t="s">
        <v>165</v>
      </c>
      <c r="B459" s="318"/>
      <c r="C459" s="15" t="s">
        <v>28</v>
      </c>
      <c r="D459" s="33"/>
      <c r="E459" s="33"/>
      <c r="F459" s="139"/>
      <c r="G459" s="33"/>
      <c r="H459" s="165"/>
    </row>
    <row r="460" spans="1:8" ht="12.75">
      <c r="A460" s="128"/>
      <c r="B460" s="318" t="s">
        <v>27</v>
      </c>
      <c r="C460" s="12" t="s">
        <v>79</v>
      </c>
      <c r="D460" s="33">
        <v>7500</v>
      </c>
      <c r="E460" s="33">
        <v>7500</v>
      </c>
      <c r="F460" s="249" t="s">
        <v>100</v>
      </c>
      <c r="G460" s="39" t="s">
        <v>100</v>
      </c>
      <c r="H460" s="173" t="s">
        <v>100</v>
      </c>
    </row>
    <row r="461" spans="1:8" ht="12.75">
      <c r="A461" s="11"/>
      <c r="B461" s="318">
        <v>4260</v>
      </c>
      <c r="C461" s="12" t="s">
        <v>80</v>
      </c>
      <c r="D461" s="33">
        <v>450</v>
      </c>
      <c r="E461" s="33">
        <v>450</v>
      </c>
      <c r="F461" s="249" t="s">
        <v>100</v>
      </c>
      <c r="G461" s="39" t="s">
        <v>100</v>
      </c>
      <c r="H461" s="173" t="s">
        <v>100</v>
      </c>
    </row>
    <row r="462" spans="1:8" ht="12.75">
      <c r="A462" s="11"/>
      <c r="B462" s="318" t="s">
        <v>47</v>
      </c>
      <c r="C462" s="12" t="s">
        <v>36</v>
      </c>
      <c r="D462" s="33">
        <v>32800</v>
      </c>
      <c r="E462" s="33">
        <v>32800</v>
      </c>
      <c r="F462" s="249" t="s">
        <v>100</v>
      </c>
      <c r="G462" s="39" t="s">
        <v>100</v>
      </c>
      <c r="H462" s="173" t="s">
        <v>100</v>
      </c>
    </row>
    <row r="463" spans="1:8" ht="12.75">
      <c r="A463" s="11"/>
      <c r="B463" s="318" t="s">
        <v>19</v>
      </c>
      <c r="C463" s="12" t="s">
        <v>21</v>
      </c>
      <c r="D463" s="33">
        <v>3900</v>
      </c>
      <c r="E463" s="33">
        <v>3900</v>
      </c>
      <c r="F463" s="249" t="s">
        <v>100</v>
      </c>
      <c r="G463" s="39" t="s">
        <v>100</v>
      </c>
      <c r="H463" s="173" t="s">
        <v>100</v>
      </c>
    </row>
    <row r="464" spans="1:8" ht="12.75">
      <c r="A464" s="11"/>
      <c r="B464" s="318">
        <v>4430</v>
      </c>
      <c r="C464" s="21" t="s">
        <v>331</v>
      </c>
      <c r="D464" s="33">
        <v>350</v>
      </c>
      <c r="E464" s="33">
        <v>350</v>
      </c>
      <c r="F464" s="249" t="s">
        <v>100</v>
      </c>
      <c r="G464" s="39" t="s">
        <v>100</v>
      </c>
      <c r="H464" s="173" t="s">
        <v>100</v>
      </c>
    </row>
    <row r="465" spans="1:8" ht="12.75">
      <c r="A465" s="77"/>
      <c r="B465" s="312"/>
      <c r="C465" s="81" t="s">
        <v>360</v>
      </c>
      <c r="D465" s="51">
        <f>SUM(D460:D464)</f>
        <v>45000</v>
      </c>
      <c r="E465" s="51">
        <f>SUM(E460:E464)</f>
        <v>45000</v>
      </c>
      <c r="F465" s="252" t="s">
        <v>100</v>
      </c>
      <c r="G465" s="52" t="s">
        <v>100</v>
      </c>
      <c r="H465" s="178" t="s">
        <v>100</v>
      </c>
    </row>
    <row r="466" spans="1:8" ht="12.75">
      <c r="A466" s="61"/>
      <c r="B466" s="62"/>
      <c r="C466" s="25" t="s">
        <v>166</v>
      </c>
      <c r="D466" s="37">
        <f>SUM(D440,D450,D452,D454,D458,D465)</f>
        <v>861190</v>
      </c>
      <c r="E466" s="37">
        <f>SUM(E440,E450,E452,E454,E458,E465)</f>
        <v>861190</v>
      </c>
      <c r="F466" s="250" t="s">
        <v>100</v>
      </c>
      <c r="G466" s="38" t="s">
        <v>100</v>
      </c>
      <c r="H466" s="169" t="s">
        <v>100</v>
      </c>
    </row>
    <row r="467" spans="1:8" ht="12.75">
      <c r="A467" s="109" t="s">
        <v>167</v>
      </c>
      <c r="B467" s="305"/>
      <c r="C467" s="122" t="s">
        <v>169</v>
      </c>
      <c r="D467" s="33"/>
      <c r="E467" s="33"/>
      <c r="F467" s="139"/>
      <c r="G467" s="33"/>
      <c r="H467" s="165"/>
    </row>
    <row r="468" spans="1:8" ht="12.75">
      <c r="A468" s="128" t="s">
        <v>168</v>
      </c>
      <c r="B468" s="11"/>
      <c r="C468" s="15" t="s">
        <v>170</v>
      </c>
      <c r="D468" s="33"/>
      <c r="E468" s="33"/>
      <c r="F468" s="139"/>
      <c r="G468" s="33"/>
      <c r="H468" s="165"/>
    </row>
    <row r="469" spans="1:8" ht="25.5">
      <c r="A469" s="11"/>
      <c r="B469" s="318">
        <v>2480</v>
      </c>
      <c r="C469" s="12" t="s">
        <v>483</v>
      </c>
      <c r="D469" s="66">
        <v>272000</v>
      </c>
      <c r="E469" s="66">
        <v>272000</v>
      </c>
      <c r="F469" s="243" t="s">
        <v>100</v>
      </c>
      <c r="G469" s="67" t="s">
        <v>100</v>
      </c>
      <c r="H469" s="173" t="s">
        <v>100</v>
      </c>
    </row>
    <row r="470" spans="1:8" ht="12.75">
      <c r="A470" s="11"/>
      <c r="B470" s="318">
        <v>4210</v>
      </c>
      <c r="C470" s="12" t="s">
        <v>79</v>
      </c>
      <c r="D470" s="33">
        <v>350</v>
      </c>
      <c r="E470" s="33">
        <v>350</v>
      </c>
      <c r="F470" s="249" t="s">
        <v>100</v>
      </c>
      <c r="G470" s="39" t="s">
        <v>100</v>
      </c>
      <c r="H470" s="173" t="s">
        <v>100</v>
      </c>
    </row>
    <row r="471" spans="1:8" ht="12.75">
      <c r="A471" s="11"/>
      <c r="B471" s="318" t="s">
        <v>96</v>
      </c>
      <c r="C471" s="12" t="s">
        <v>80</v>
      </c>
      <c r="D471" s="33">
        <v>1150</v>
      </c>
      <c r="E471" s="33">
        <v>1150</v>
      </c>
      <c r="F471" s="249" t="s">
        <v>100</v>
      </c>
      <c r="G471" s="39" t="s">
        <v>100</v>
      </c>
      <c r="H471" s="173" t="s">
        <v>100</v>
      </c>
    </row>
    <row r="472" spans="1:8" ht="12.75">
      <c r="A472" s="73"/>
      <c r="B472" s="318" t="s">
        <v>47</v>
      </c>
      <c r="C472" s="12" t="s">
        <v>36</v>
      </c>
      <c r="D472" s="33">
        <v>550</v>
      </c>
      <c r="E472" s="33">
        <v>550</v>
      </c>
      <c r="F472" s="249" t="s">
        <v>100</v>
      </c>
      <c r="G472" s="39" t="s">
        <v>100</v>
      </c>
      <c r="H472" s="173" t="s">
        <v>100</v>
      </c>
    </row>
    <row r="473" spans="1:8" ht="12.75">
      <c r="A473" s="73"/>
      <c r="B473" s="77"/>
      <c r="C473" s="80" t="s">
        <v>171</v>
      </c>
      <c r="D473" s="51">
        <f>SUM(D469:D472)</f>
        <v>274050</v>
      </c>
      <c r="E473" s="51">
        <f>SUM(E469:E472)</f>
        <v>274050</v>
      </c>
      <c r="F473" s="252" t="s">
        <v>100</v>
      </c>
      <c r="G473" s="52" t="s">
        <v>100</v>
      </c>
      <c r="H473" s="178" t="s">
        <v>100</v>
      </c>
    </row>
    <row r="474" spans="1:8" ht="12.75">
      <c r="A474" s="128" t="s">
        <v>172</v>
      </c>
      <c r="B474" s="318"/>
      <c r="C474" s="15" t="s">
        <v>173</v>
      </c>
      <c r="D474" s="33"/>
      <c r="E474" s="33"/>
      <c r="F474" s="139"/>
      <c r="G474" s="33"/>
      <c r="H474" s="165"/>
    </row>
    <row r="475" spans="1:8" ht="12.75">
      <c r="A475" s="11"/>
      <c r="B475" s="318">
        <v>4270</v>
      </c>
      <c r="C475" s="12" t="s">
        <v>36</v>
      </c>
      <c r="D475" s="22">
        <f>SUM(D477:D478)</f>
        <v>25000</v>
      </c>
      <c r="E475" s="22">
        <f>SUM(E477:E478)</f>
        <v>25000</v>
      </c>
      <c r="F475" s="248" t="s">
        <v>100</v>
      </c>
      <c r="G475" s="54" t="s">
        <v>100</v>
      </c>
      <c r="H475" s="175" t="s">
        <v>100</v>
      </c>
    </row>
    <row r="476" spans="1:8" ht="12.75">
      <c r="A476" s="11"/>
      <c r="B476" s="104"/>
      <c r="C476" s="12" t="s">
        <v>233</v>
      </c>
      <c r="D476" s="33"/>
      <c r="E476" s="33"/>
      <c r="F476" s="139"/>
      <c r="G476" s="33"/>
      <c r="H476" s="165"/>
    </row>
    <row r="477" spans="1:8" ht="12.75">
      <c r="A477" s="480"/>
      <c r="B477" s="156" t="s">
        <v>247</v>
      </c>
      <c r="C477" s="23" t="s">
        <v>249</v>
      </c>
      <c r="D477" s="33">
        <v>10000</v>
      </c>
      <c r="E477" s="33">
        <v>10000</v>
      </c>
      <c r="F477" s="249" t="s">
        <v>100</v>
      </c>
      <c r="G477" s="39" t="s">
        <v>100</v>
      </c>
      <c r="H477" s="173" t="s">
        <v>100</v>
      </c>
    </row>
    <row r="478" spans="1:8" ht="25.5">
      <c r="A478" s="480"/>
      <c r="B478" s="156" t="s">
        <v>248</v>
      </c>
      <c r="C478" s="23" t="s">
        <v>344</v>
      </c>
      <c r="D478" s="82">
        <v>15000</v>
      </c>
      <c r="E478" s="82">
        <v>15000</v>
      </c>
      <c r="F478" s="249" t="s">
        <v>100</v>
      </c>
      <c r="G478" s="39" t="s">
        <v>100</v>
      </c>
      <c r="H478" s="173" t="s">
        <v>100</v>
      </c>
    </row>
    <row r="479" spans="1:8" ht="12.75">
      <c r="A479" s="11"/>
      <c r="B479" s="156"/>
      <c r="C479" s="23" t="s">
        <v>330</v>
      </c>
      <c r="D479" s="66"/>
      <c r="E479" s="66"/>
      <c r="F479" s="243"/>
      <c r="G479" s="67"/>
      <c r="H479" s="177"/>
    </row>
    <row r="480" spans="1:8" ht="12.75">
      <c r="A480" s="11"/>
      <c r="B480" s="156" t="s">
        <v>577</v>
      </c>
      <c r="C480" s="23" t="s">
        <v>579</v>
      </c>
      <c r="D480" s="66"/>
      <c r="E480" s="66"/>
      <c r="F480" s="243"/>
      <c r="G480" s="67"/>
      <c r="H480" s="177"/>
    </row>
    <row r="481" spans="1:8" ht="12.75">
      <c r="A481" s="11"/>
      <c r="B481" s="156" t="s">
        <v>578</v>
      </c>
      <c r="C481" s="23" t="s">
        <v>580</v>
      </c>
      <c r="D481" s="66"/>
      <c r="E481" s="66"/>
      <c r="F481" s="243"/>
      <c r="G481" s="67"/>
      <c r="H481" s="177"/>
    </row>
    <row r="482" spans="1:8" ht="25.5">
      <c r="A482" s="11"/>
      <c r="B482" s="218" t="s">
        <v>577</v>
      </c>
      <c r="C482" s="58" t="s">
        <v>581</v>
      </c>
      <c r="D482" s="66"/>
      <c r="E482" s="66"/>
      <c r="F482" s="243"/>
      <c r="G482" s="67"/>
      <c r="H482" s="177"/>
    </row>
    <row r="483" spans="1:8" ht="12.75">
      <c r="A483" s="75"/>
      <c r="B483" s="76"/>
      <c r="C483" s="25" t="s">
        <v>174</v>
      </c>
      <c r="D483" s="37">
        <f>SUM(D473,D475)</f>
        <v>299050</v>
      </c>
      <c r="E483" s="37">
        <f>SUM(E473,E475)</f>
        <v>299050</v>
      </c>
      <c r="F483" s="250" t="s">
        <v>100</v>
      </c>
      <c r="G483" s="38" t="s">
        <v>100</v>
      </c>
      <c r="H483" s="169" t="s">
        <v>100</v>
      </c>
    </row>
    <row r="484" spans="1:8" ht="12.75">
      <c r="A484" s="59" t="s">
        <v>175</v>
      </c>
      <c r="B484" s="318"/>
      <c r="C484" s="60" t="s">
        <v>177</v>
      </c>
      <c r="D484" s="33"/>
      <c r="E484" s="33"/>
      <c r="F484" s="139"/>
      <c r="G484" s="33"/>
      <c r="H484" s="165"/>
    </row>
    <row r="485" spans="1:8" ht="12.75">
      <c r="A485" s="128">
        <v>92601</v>
      </c>
      <c r="B485" s="318"/>
      <c r="C485" s="15" t="s">
        <v>250</v>
      </c>
      <c r="D485" s="33"/>
      <c r="E485" s="139"/>
      <c r="F485" s="139"/>
      <c r="G485" s="33"/>
      <c r="H485" s="165"/>
    </row>
    <row r="486" spans="1:8" ht="12.75">
      <c r="A486" s="128"/>
      <c r="B486" s="318">
        <v>4010</v>
      </c>
      <c r="C486" s="12" t="s">
        <v>484</v>
      </c>
      <c r="D486" s="33">
        <v>10784</v>
      </c>
      <c r="E486" s="139">
        <v>10784</v>
      </c>
      <c r="F486" s="39" t="s">
        <v>100</v>
      </c>
      <c r="G486" s="249" t="s">
        <v>100</v>
      </c>
      <c r="H486" s="173" t="s">
        <v>100</v>
      </c>
    </row>
    <row r="487" spans="1:8" ht="12.75">
      <c r="A487" s="128"/>
      <c r="B487" s="318">
        <v>4040</v>
      </c>
      <c r="C487" s="12" t="s">
        <v>78</v>
      </c>
      <c r="D487" s="33">
        <v>570</v>
      </c>
      <c r="E487" s="33">
        <v>570</v>
      </c>
      <c r="F487" s="249" t="s">
        <v>100</v>
      </c>
      <c r="G487" s="39" t="s">
        <v>100</v>
      </c>
      <c r="H487" s="173" t="s">
        <v>100</v>
      </c>
    </row>
    <row r="488" spans="1:8" ht="12.75">
      <c r="A488" s="128"/>
      <c r="B488" s="318">
        <v>4110</v>
      </c>
      <c r="C488" s="12" t="s">
        <v>245</v>
      </c>
      <c r="D488" s="34">
        <v>1957</v>
      </c>
      <c r="E488" s="34">
        <v>1957</v>
      </c>
      <c r="F488" s="251" t="s">
        <v>100</v>
      </c>
      <c r="G488" s="35" t="s">
        <v>100</v>
      </c>
      <c r="H488" s="167" t="s">
        <v>100</v>
      </c>
    </row>
    <row r="489" spans="1:8" ht="12.75">
      <c r="A489" s="128"/>
      <c r="B489" s="318"/>
      <c r="C489" s="12" t="s">
        <v>233</v>
      </c>
      <c r="D489" s="33"/>
      <c r="E489" s="33"/>
      <c r="F489" s="249"/>
      <c r="G489" s="39"/>
      <c r="H489" s="173"/>
    </row>
    <row r="490" spans="1:8" ht="12.75">
      <c r="A490" s="128"/>
      <c r="B490" s="156" t="s">
        <v>234</v>
      </c>
      <c r="C490" s="23" t="s">
        <v>368</v>
      </c>
      <c r="D490" s="33">
        <v>1957</v>
      </c>
      <c r="E490" s="33">
        <v>1957</v>
      </c>
      <c r="F490" s="249" t="s">
        <v>100</v>
      </c>
      <c r="G490" s="39" t="s">
        <v>100</v>
      </c>
      <c r="H490" s="173" t="s">
        <v>100</v>
      </c>
    </row>
    <row r="491" spans="1:8" ht="12.75">
      <c r="A491" s="128"/>
      <c r="B491" s="156"/>
      <c r="C491" s="23"/>
      <c r="D491" s="33"/>
      <c r="E491" s="33"/>
      <c r="F491" s="249"/>
      <c r="G491" s="39"/>
      <c r="H491" s="173"/>
    </row>
    <row r="492" spans="1:8" ht="12.75">
      <c r="A492" s="128"/>
      <c r="B492" s="156" t="s">
        <v>59</v>
      </c>
      <c r="C492" s="23" t="s">
        <v>337</v>
      </c>
      <c r="D492" s="34">
        <v>279</v>
      </c>
      <c r="E492" s="34">
        <v>279</v>
      </c>
      <c r="F492" s="251" t="s">
        <v>100</v>
      </c>
      <c r="G492" s="35" t="s">
        <v>100</v>
      </c>
      <c r="H492" s="167" t="s">
        <v>100</v>
      </c>
    </row>
    <row r="493" spans="1:8" ht="12.75">
      <c r="A493" s="128"/>
      <c r="B493" s="156"/>
      <c r="C493" s="23" t="s">
        <v>233</v>
      </c>
      <c r="D493" s="33"/>
      <c r="E493" s="33"/>
      <c r="F493" s="249" t="s">
        <v>100</v>
      </c>
      <c r="G493" s="39" t="s">
        <v>100</v>
      </c>
      <c r="H493" s="173" t="s">
        <v>100</v>
      </c>
    </row>
    <row r="494" spans="1:8" ht="12.75">
      <c r="A494" s="128"/>
      <c r="B494" s="156" t="s">
        <v>236</v>
      </c>
      <c r="C494" s="23" t="s">
        <v>424</v>
      </c>
      <c r="D494" s="33">
        <v>279</v>
      </c>
      <c r="E494" s="33">
        <v>279</v>
      </c>
      <c r="F494" s="249"/>
      <c r="G494" s="39"/>
      <c r="H494" s="173"/>
    </row>
    <row r="495" spans="1:8" ht="12.75">
      <c r="A495" s="128"/>
      <c r="B495" s="156"/>
      <c r="C495" s="23"/>
      <c r="D495" s="33"/>
      <c r="E495" s="33"/>
      <c r="F495" s="249"/>
      <c r="G495" s="39"/>
      <c r="H495" s="173"/>
    </row>
    <row r="496" spans="1:8" ht="12.75">
      <c r="A496" s="128"/>
      <c r="B496" s="156" t="s">
        <v>27</v>
      </c>
      <c r="C496" s="23" t="s">
        <v>79</v>
      </c>
      <c r="D496" s="33">
        <v>2100</v>
      </c>
      <c r="E496" s="33">
        <v>2100</v>
      </c>
      <c r="F496" s="249" t="s">
        <v>100</v>
      </c>
      <c r="G496" s="39" t="s">
        <v>100</v>
      </c>
      <c r="H496" s="173" t="s">
        <v>100</v>
      </c>
    </row>
    <row r="497" spans="1:8" ht="12.75">
      <c r="A497" s="128"/>
      <c r="B497" s="156" t="s">
        <v>96</v>
      </c>
      <c r="C497" s="23" t="s">
        <v>80</v>
      </c>
      <c r="D497" s="33">
        <v>350</v>
      </c>
      <c r="E497" s="33">
        <v>350</v>
      </c>
      <c r="F497" s="249" t="s">
        <v>100</v>
      </c>
      <c r="G497" s="39" t="s">
        <v>100</v>
      </c>
      <c r="H497" s="173" t="s">
        <v>100</v>
      </c>
    </row>
    <row r="498" spans="1:8" ht="12.75">
      <c r="A498" s="11"/>
      <c r="B498" s="318">
        <v>4270</v>
      </c>
      <c r="C498" s="12" t="s">
        <v>36</v>
      </c>
      <c r="D498" s="33">
        <v>2732</v>
      </c>
      <c r="E498" s="33">
        <v>2732</v>
      </c>
      <c r="F498" s="249" t="s">
        <v>100</v>
      </c>
      <c r="G498" s="39" t="s">
        <v>100</v>
      </c>
      <c r="H498" s="173" t="s">
        <v>100</v>
      </c>
    </row>
    <row r="499" spans="1:8" ht="12.75">
      <c r="A499" s="11"/>
      <c r="B499" s="156" t="s">
        <v>98</v>
      </c>
      <c r="C499" s="23" t="s">
        <v>81</v>
      </c>
      <c r="D499" s="34">
        <v>578</v>
      </c>
      <c r="E499" s="34">
        <v>578</v>
      </c>
      <c r="F499" s="251" t="s">
        <v>100</v>
      </c>
      <c r="G499" s="35" t="s">
        <v>100</v>
      </c>
      <c r="H499" s="167" t="s">
        <v>100</v>
      </c>
    </row>
    <row r="500" spans="1:8" ht="12.75">
      <c r="A500" s="11"/>
      <c r="B500" s="156"/>
      <c r="C500" s="23" t="s">
        <v>233</v>
      </c>
      <c r="D500" s="33"/>
      <c r="E500" s="33"/>
      <c r="F500" s="249"/>
      <c r="G500" s="39"/>
      <c r="H500" s="173"/>
    </row>
    <row r="501" spans="1:8" ht="12.75">
      <c r="A501" s="11"/>
      <c r="B501" s="156" t="s">
        <v>320</v>
      </c>
      <c r="C501" s="23" t="s">
        <v>583</v>
      </c>
      <c r="D501" s="33">
        <v>578</v>
      </c>
      <c r="E501" s="33">
        <v>578</v>
      </c>
      <c r="F501" s="249" t="s">
        <v>100</v>
      </c>
      <c r="G501" s="39" t="s">
        <v>100</v>
      </c>
      <c r="H501" s="173" t="s">
        <v>100</v>
      </c>
    </row>
    <row r="502" spans="1:8" ht="10.5" customHeight="1">
      <c r="A502" s="11"/>
      <c r="B502" s="156"/>
      <c r="C502" s="23"/>
      <c r="D502" s="33"/>
      <c r="E502" s="33"/>
      <c r="F502" s="249"/>
      <c r="G502" s="39"/>
      <c r="H502" s="173"/>
    </row>
    <row r="503" spans="1:8" ht="12.75">
      <c r="A503" s="11"/>
      <c r="B503" s="318">
        <v>6050</v>
      </c>
      <c r="C503" s="12" t="s">
        <v>232</v>
      </c>
      <c r="D503" s="22">
        <v>2022580</v>
      </c>
      <c r="E503" s="22">
        <v>2022580</v>
      </c>
      <c r="F503" s="248" t="s">
        <v>100</v>
      </c>
      <c r="G503" s="54" t="s">
        <v>100</v>
      </c>
      <c r="H503" s="175" t="s">
        <v>100</v>
      </c>
    </row>
    <row r="504" spans="1:8" ht="12.75">
      <c r="A504" s="11"/>
      <c r="B504" s="318"/>
      <c r="C504" s="12" t="s">
        <v>256</v>
      </c>
      <c r="D504" s="33"/>
      <c r="E504" s="33"/>
      <c r="F504" s="249"/>
      <c r="G504" s="39"/>
      <c r="H504" s="173"/>
    </row>
    <row r="505" spans="1:8" ht="12.75">
      <c r="A505" s="11"/>
      <c r="B505" s="156" t="s">
        <v>314</v>
      </c>
      <c r="C505" s="23" t="s">
        <v>345</v>
      </c>
      <c r="D505" s="33">
        <v>2022580</v>
      </c>
      <c r="E505" s="33">
        <v>2022580</v>
      </c>
      <c r="F505" s="249" t="s">
        <v>100</v>
      </c>
      <c r="G505" s="39" t="s">
        <v>100</v>
      </c>
      <c r="H505" s="173" t="s">
        <v>100</v>
      </c>
    </row>
    <row r="506" spans="1:8" ht="12.75">
      <c r="A506" s="312"/>
      <c r="B506" s="312"/>
      <c r="C506" s="64" t="s">
        <v>346</v>
      </c>
      <c r="D506" s="53">
        <f>SUM(D486:D488,D492,D496:D499,D503)</f>
        <v>2041930</v>
      </c>
      <c r="E506" s="53">
        <f>SUM(E486:E488,E492,E496:E499,E503)</f>
        <v>2041930</v>
      </c>
      <c r="F506" s="254" t="s">
        <v>100</v>
      </c>
      <c r="G506" s="19" t="s">
        <v>100</v>
      </c>
      <c r="H506" s="182" t="s">
        <v>100</v>
      </c>
    </row>
    <row r="507" spans="1:8" ht="12.75">
      <c r="A507" s="128" t="s">
        <v>176</v>
      </c>
      <c r="B507" s="318"/>
      <c r="C507" s="15" t="s">
        <v>178</v>
      </c>
      <c r="D507" s="33"/>
      <c r="E507" s="33"/>
      <c r="F507" s="139"/>
      <c r="G507" s="33"/>
      <c r="H507" s="165"/>
    </row>
    <row r="508" spans="1:8" ht="25.5" customHeight="1">
      <c r="A508" s="11"/>
      <c r="B508" s="318">
        <v>2820</v>
      </c>
      <c r="C508" s="12" t="s">
        <v>485</v>
      </c>
      <c r="D508" s="34">
        <v>72000</v>
      </c>
      <c r="E508" s="34">
        <v>72000</v>
      </c>
      <c r="F508" s="251" t="s">
        <v>100</v>
      </c>
      <c r="G508" s="35" t="s">
        <v>100</v>
      </c>
      <c r="H508" s="167" t="s">
        <v>100</v>
      </c>
    </row>
    <row r="509" spans="1:8" ht="12.75" customHeight="1">
      <c r="A509" s="11"/>
      <c r="B509" s="318"/>
      <c r="C509" s="12" t="s">
        <v>486</v>
      </c>
      <c r="D509" s="33"/>
      <c r="E509" s="33"/>
      <c r="F509" s="249"/>
      <c r="G509" s="39"/>
      <c r="H509" s="173"/>
    </row>
    <row r="510" spans="1:8" ht="12.75" customHeight="1">
      <c r="A510" s="11"/>
      <c r="B510" s="156" t="s">
        <v>487</v>
      </c>
      <c r="C510" s="23" t="s">
        <v>488</v>
      </c>
      <c r="D510" s="33">
        <v>28000</v>
      </c>
      <c r="E510" s="33">
        <v>2800</v>
      </c>
      <c r="F510" s="249" t="s">
        <v>100</v>
      </c>
      <c r="G510" s="39" t="s">
        <v>100</v>
      </c>
      <c r="H510" s="173" t="s">
        <v>100</v>
      </c>
    </row>
    <row r="511" spans="1:8" ht="12.75" customHeight="1">
      <c r="A511" s="11"/>
      <c r="B511" s="156" t="s">
        <v>489</v>
      </c>
      <c r="C511" s="23" t="s">
        <v>490</v>
      </c>
      <c r="D511" s="33">
        <v>13500</v>
      </c>
      <c r="E511" s="33">
        <v>13500</v>
      </c>
      <c r="F511" s="249" t="s">
        <v>100</v>
      </c>
      <c r="G511" s="39" t="s">
        <v>100</v>
      </c>
      <c r="H511" s="173" t="s">
        <v>100</v>
      </c>
    </row>
    <row r="512" spans="1:8" ht="12.75" customHeight="1">
      <c r="A512" s="11"/>
      <c r="B512" s="156" t="s">
        <v>491</v>
      </c>
      <c r="C512" s="23" t="s">
        <v>492</v>
      </c>
      <c r="D512" s="33">
        <v>8500</v>
      </c>
      <c r="E512" s="33">
        <v>8500</v>
      </c>
      <c r="F512" s="249" t="s">
        <v>100</v>
      </c>
      <c r="G512" s="39" t="s">
        <v>100</v>
      </c>
      <c r="H512" s="173" t="s">
        <v>100</v>
      </c>
    </row>
    <row r="513" spans="1:8" ht="12.75" customHeight="1">
      <c r="A513" s="11"/>
      <c r="B513" s="156" t="s">
        <v>493</v>
      </c>
      <c r="C513" s="23" t="s">
        <v>494</v>
      </c>
      <c r="D513" s="33">
        <v>8500</v>
      </c>
      <c r="E513" s="33">
        <v>8500</v>
      </c>
      <c r="F513" s="249" t="s">
        <v>100</v>
      </c>
      <c r="G513" s="39" t="s">
        <v>100</v>
      </c>
      <c r="H513" s="173" t="s">
        <v>100</v>
      </c>
    </row>
    <row r="514" spans="1:8" ht="12.75" customHeight="1">
      <c r="A514" s="11"/>
      <c r="B514" s="156" t="s">
        <v>495</v>
      </c>
      <c r="C514" s="23" t="s">
        <v>496</v>
      </c>
      <c r="D514" s="33">
        <v>13500</v>
      </c>
      <c r="E514" s="33">
        <v>13500</v>
      </c>
      <c r="F514" s="249" t="s">
        <v>100</v>
      </c>
      <c r="G514" s="39" t="s">
        <v>100</v>
      </c>
      <c r="H514" s="173" t="s">
        <v>100</v>
      </c>
    </row>
    <row r="515" spans="1:8" ht="12.75" customHeight="1">
      <c r="A515" s="11"/>
      <c r="B515" s="156"/>
      <c r="C515" s="23"/>
      <c r="D515" s="33"/>
      <c r="E515" s="33"/>
      <c r="F515" s="249"/>
      <c r="G515" s="39"/>
      <c r="H515" s="173"/>
    </row>
    <row r="516" spans="1:8" ht="12.75">
      <c r="A516" s="11"/>
      <c r="B516" s="156" t="s">
        <v>19</v>
      </c>
      <c r="C516" s="23" t="s">
        <v>21</v>
      </c>
      <c r="D516" s="33">
        <v>5000</v>
      </c>
      <c r="E516" s="33">
        <v>5000</v>
      </c>
      <c r="F516" s="249" t="s">
        <v>100</v>
      </c>
      <c r="G516" s="39" t="s">
        <v>100</v>
      </c>
      <c r="H516" s="173" t="s">
        <v>100</v>
      </c>
    </row>
    <row r="517" spans="1:8" ht="12.75">
      <c r="A517" s="9"/>
      <c r="B517" s="9"/>
      <c r="C517" s="64" t="s">
        <v>251</v>
      </c>
      <c r="D517" s="53">
        <f>SUM(D508,D516)</f>
        <v>77000</v>
      </c>
      <c r="E517" s="53">
        <f>SUM(E508,E516)</f>
        <v>77000</v>
      </c>
      <c r="F517" s="254" t="s">
        <v>100</v>
      </c>
      <c r="G517" s="19" t="s">
        <v>100</v>
      </c>
      <c r="H517" s="182" t="s">
        <v>100</v>
      </c>
    </row>
    <row r="518" spans="1:8" ht="13.5" thickBot="1">
      <c r="A518" s="304"/>
      <c r="B518" s="270"/>
      <c r="C518" s="31" t="s">
        <v>179</v>
      </c>
      <c r="D518" s="42">
        <f>SUM(D517,D506)</f>
        <v>2118930</v>
      </c>
      <c r="E518" s="42">
        <f>SUM(E517,E506)</f>
        <v>2118930</v>
      </c>
      <c r="F518" s="383" t="s">
        <v>100</v>
      </c>
      <c r="G518" s="43" t="s">
        <v>100</v>
      </c>
      <c r="H518" s="185" t="s">
        <v>100</v>
      </c>
    </row>
    <row r="519" spans="1:8" ht="21" thickBot="1">
      <c r="A519" s="384"/>
      <c r="B519" s="385"/>
      <c r="C519" s="386" t="s">
        <v>180</v>
      </c>
      <c r="D519" s="387">
        <f>SUM(D21,D27,D37,D56,D60,D123,D134,D138,D180,D185,D189,D225,D329,D349,D414,D437,D466,D483,D518)</f>
        <v>11610820</v>
      </c>
      <c r="E519" s="387">
        <f>SUM(E518,E483,E466,E437,E414,E349,E329,E225,E189,E185,E180,E138,E134,E123,E60,E56,E37,E27,E21)</f>
        <v>10044400</v>
      </c>
      <c r="F519" s="387">
        <f>SUM(F123,F134,F138,F414)</f>
        <v>1524920</v>
      </c>
      <c r="G519" s="387">
        <f>SUM(G518,G483,G466,G437,G414,G349,G329,G225,G189,G180,G134,G123,G60,G56,G37,G27,G21)</f>
        <v>3500</v>
      </c>
      <c r="H519" s="388">
        <f>SUM(H518,H483,H466,H437,H414,H349,H329,H225,H189,H180,H134,H123,H60,H56,H37,H27,H21)</f>
        <v>38000</v>
      </c>
    </row>
  </sheetData>
  <mergeCells count="23">
    <mergeCell ref="A477:A478"/>
    <mergeCell ref="A29:A30"/>
    <mergeCell ref="A31:A32"/>
    <mergeCell ref="A49:A54"/>
    <mergeCell ref="A435:A436"/>
    <mergeCell ref="A409:A410"/>
    <mergeCell ref="A425:A426"/>
    <mergeCell ref="A142:A157"/>
    <mergeCell ref="A204:A205"/>
    <mergeCell ref="A158:A160"/>
    <mergeCell ref="A84:A88"/>
    <mergeCell ref="A90:A94"/>
    <mergeCell ref="A95:A99"/>
    <mergeCell ref="D10:D12"/>
    <mergeCell ref="A11:A12"/>
    <mergeCell ref="A15:A16"/>
    <mergeCell ref="B10:B12"/>
    <mergeCell ref="C10:C12"/>
    <mergeCell ref="G2:H2"/>
    <mergeCell ref="G3:H3"/>
    <mergeCell ref="G4:H4"/>
    <mergeCell ref="A17:A18"/>
    <mergeCell ref="E10:H11"/>
  </mergeCells>
  <printOptions horizontalCentered="1"/>
  <pageMargins left="0.4" right="0.5511811023622047" top="0.74" bottom="0.2755905511811024" header="0.31496062992125984" footer="0.1968503937007874"/>
  <pageSetup fitToHeight="11" horizontalDpi="360" verticalDpi="360" orientation="landscape" paperSize="9" scale="90" r:id="rId2"/>
  <headerFooter alignWithMargins="0">
    <oddHeader>&amp;C- &amp;P -</oddHeader>
  </headerFooter>
  <rowBreaks count="12" manualBreakCount="12">
    <brk id="32" max="7" man="1"/>
    <brk id="66" max="7" man="1"/>
    <brk id="107" max="7" man="1"/>
    <brk id="185" max="7" man="1"/>
    <brk id="222" max="7" man="1"/>
    <brk id="261" max="7" man="1"/>
    <brk id="304" max="7" man="1"/>
    <brk id="346" max="7" man="1"/>
    <brk id="383" max="7" man="1"/>
    <brk id="424" max="7" man="1"/>
    <brk id="466" max="7" man="1"/>
    <brk id="506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H86"/>
  <sheetViews>
    <sheetView tabSelected="1" zoomScaleSheetLayoutView="100" workbookViewId="0" topLeftCell="A40">
      <selection activeCell="D59" sqref="D59"/>
    </sheetView>
  </sheetViews>
  <sheetFormatPr defaultColWidth="9.140625" defaultRowHeight="12.75"/>
  <cols>
    <col min="3" max="3" width="49.7109375" style="0" customWidth="1"/>
    <col min="4" max="7" width="14.7109375" style="0" customWidth="1"/>
    <col min="8" max="8" width="16.140625" style="0" customWidth="1"/>
  </cols>
  <sheetData>
    <row r="1" spans="7:8" ht="12.75">
      <c r="G1" s="116" t="s">
        <v>257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181</v>
      </c>
      <c r="B9" s="475" t="s">
        <v>1</v>
      </c>
      <c r="C9" s="475" t="s">
        <v>2</v>
      </c>
      <c r="D9" s="475" t="s">
        <v>182</v>
      </c>
      <c r="E9" s="475" t="s">
        <v>4</v>
      </c>
      <c r="F9" s="475"/>
      <c r="G9" s="475"/>
      <c r="H9" s="475"/>
    </row>
    <row r="10" spans="1:8" ht="96">
      <c r="A10" s="2" t="s">
        <v>5</v>
      </c>
      <c r="B10" s="475"/>
      <c r="C10" s="475"/>
      <c r="D10" s="475"/>
      <c r="E10" s="3" t="s">
        <v>183</v>
      </c>
      <c r="F10" s="3" t="s">
        <v>184</v>
      </c>
      <c r="G10" s="3" t="s">
        <v>185</v>
      </c>
      <c r="H10" s="3" t="s">
        <v>186</v>
      </c>
    </row>
    <row r="11" spans="1:8" ht="12.75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</row>
    <row r="12" spans="1:8" ht="12.75">
      <c r="A12" s="109">
        <v>852</v>
      </c>
      <c r="B12" s="351"/>
      <c r="C12" s="122" t="s">
        <v>290</v>
      </c>
      <c r="D12" s="32"/>
      <c r="E12" s="32"/>
      <c r="F12" s="32"/>
      <c r="G12" s="32"/>
      <c r="H12" s="32"/>
    </row>
    <row r="13" spans="1:8" ht="12.75">
      <c r="A13" s="481">
        <v>85219</v>
      </c>
      <c r="B13" s="13"/>
      <c r="C13" s="15" t="s">
        <v>148</v>
      </c>
      <c r="D13" s="33"/>
      <c r="E13" s="33"/>
      <c r="F13" s="33"/>
      <c r="G13" s="33"/>
      <c r="H13" s="33"/>
    </row>
    <row r="14" spans="1:8" ht="12.75">
      <c r="A14" s="450"/>
      <c r="B14" s="18" t="s">
        <v>291</v>
      </c>
      <c r="C14" s="14" t="s">
        <v>524</v>
      </c>
      <c r="D14" s="34">
        <v>7000</v>
      </c>
      <c r="E14" s="34">
        <v>7000</v>
      </c>
      <c r="F14" s="35" t="s">
        <v>100</v>
      </c>
      <c r="G14" s="35" t="s">
        <v>100</v>
      </c>
      <c r="H14" s="35" t="s">
        <v>100</v>
      </c>
    </row>
    <row r="15" spans="1:8" ht="13.5" thickBot="1">
      <c r="A15" s="429"/>
      <c r="B15" s="126"/>
      <c r="C15" s="362" t="s">
        <v>558</v>
      </c>
      <c r="D15" s="364">
        <f>SUM(D14)</f>
        <v>7000</v>
      </c>
      <c r="E15" s="364">
        <f>SUM(E14)</f>
        <v>7000</v>
      </c>
      <c r="F15" s="428" t="s">
        <v>100</v>
      </c>
      <c r="G15" s="428" t="s">
        <v>100</v>
      </c>
      <c r="H15" s="428" t="s">
        <v>100</v>
      </c>
    </row>
    <row r="16" spans="1:8" ht="19.5" thickBot="1">
      <c r="A16" s="210"/>
      <c r="B16" s="355"/>
      <c r="C16" s="212" t="s">
        <v>223</v>
      </c>
      <c r="D16" s="213">
        <f>SUM(D14)</f>
        <v>7000</v>
      </c>
      <c r="E16" s="213">
        <f>SUM(E14)</f>
        <v>7000</v>
      </c>
      <c r="F16" s="356" t="s">
        <v>100</v>
      </c>
      <c r="G16" s="356" t="s">
        <v>100</v>
      </c>
      <c r="H16" s="357" t="s">
        <v>100</v>
      </c>
    </row>
    <row r="20" spans="1:8" ht="12.75">
      <c r="A20" s="2" t="s">
        <v>0</v>
      </c>
      <c r="B20" s="479" t="s">
        <v>1</v>
      </c>
      <c r="C20" s="475" t="s">
        <v>2</v>
      </c>
      <c r="D20" s="475" t="s">
        <v>3</v>
      </c>
      <c r="E20" s="475" t="s">
        <v>4</v>
      </c>
      <c r="F20" s="475"/>
      <c r="G20" s="475"/>
      <c r="H20" s="475"/>
    </row>
    <row r="21" spans="1:8" ht="12.75">
      <c r="A21" s="475" t="s">
        <v>5</v>
      </c>
      <c r="B21" s="479"/>
      <c r="C21" s="475"/>
      <c r="D21" s="475"/>
      <c r="E21" s="475"/>
      <c r="F21" s="475"/>
      <c r="G21" s="475"/>
      <c r="H21" s="475"/>
    </row>
    <row r="22" spans="1:8" ht="96">
      <c r="A22" s="475"/>
      <c r="B22" s="479"/>
      <c r="C22" s="475"/>
      <c r="D22" s="475"/>
      <c r="E22" s="3" t="s">
        <v>6</v>
      </c>
      <c r="F22" s="3" t="s">
        <v>7</v>
      </c>
      <c r="G22" s="3" t="s">
        <v>8</v>
      </c>
      <c r="H22" s="3" t="s">
        <v>9</v>
      </c>
    </row>
    <row r="23" spans="1:8" ht="12.75">
      <c r="A23" s="2" t="s">
        <v>10</v>
      </c>
      <c r="B23" s="2" t="s">
        <v>11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16</v>
      </c>
      <c r="H23" s="2" t="s">
        <v>17</v>
      </c>
    </row>
    <row r="24" spans="1:8" ht="12.75">
      <c r="A24" s="109">
        <v>852</v>
      </c>
      <c r="B24" s="4"/>
      <c r="C24" s="122" t="s">
        <v>290</v>
      </c>
      <c r="D24" s="33"/>
      <c r="E24" s="33"/>
      <c r="F24" s="33"/>
      <c r="G24" s="33"/>
      <c r="H24" s="33"/>
    </row>
    <row r="25" spans="1:8" ht="25.5">
      <c r="A25" s="201">
        <v>85212</v>
      </c>
      <c r="B25" s="11"/>
      <c r="C25" s="200" t="s">
        <v>391</v>
      </c>
      <c r="D25" s="33"/>
      <c r="E25" s="33"/>
      <c r="F25" s="33"/>
      <c r="G25" s="33"/>
      <c r="H25" s="33"/>
    </row>
    <row r="26" spans="1:8" ht="12.75">
      <c r="A26" s="201"/>
      <c r="B26" s="11">
        <v>3110</v>
      </c>
      <c r="C26" s="206" t="s">
        <v>146</v>
      </c>
      <c r="D26" s="33">
        <v>1219374</v>
      </c>
      <c r="E26" s="39" t="s">
        <v>100</v>
      </c>
      <c r="F26" s="33">
        <v>1219374</v>
      </c>
      <c r="G26" s="39" t="s">
        <v>100</v>
      </c>
      <c r="H26" s="39" t="s">
        <v>100</v>
      </c>
    </row>
    <row r="27" spans="1:8" ht="13.5" thickBot="1">
      <c r="A27" s="282"/>
      <c r="B27" s="283">
        <v>4010</v>
      </c>
      <c r="C27" s="284" t="s">
        <v>525</v>
      </c>
      <c r="D27" s="294">
        <v>18190</v>
      </c>
      <c r="E27" s="295" t="s">
        <v>100</v>
      </c>
      <c r="F27" s="294">
        <v>18190</v>
      </c>
      <c r="G27" s="295" t="s">
        <v>100</v>
      </c>
      <c r="H27" s="295" t="s">
        <v>100</v>
      </c>
    </row>
    <row r="28" spans="1:8" ht="12.75">
      <c r="A28" s="201"/>
      <c r="B28" s="11">
        <v>4110</v>
      </c>
      <c r="C28" s="206" t="s">
        <v>245</v>
      </c>
      <c r="D28" s="34">
        <f>SUM(D30,D31)</f>
        <v>24440</v>
      </c>
      <c r="E28" s="35" t="s">
        <v>100</v>
      </c>
      <c r="F28" s="34">
        <f>SUM(F30,F31)</f>
        <v>24440</v>
      </c>
      <c r="G28" s="35" t="s">
        <v>100</v>
      </c>
      <c r="H28" s="35" t="s">
        <v>100</v>
      </c>
    </row>
    <row r="29" spans="1:8" ht="12.75">
      <c r="A29" s="201"/>
      <c r="B29" s="11"/>
      <c r="C29" s="263" t="s">
        <v>233</v>
      </c>
      <c r="D29" s="33"/>
      <c r="E29" s="39"/>
      <c r="F29" s="33"/>
      <c r="G29" s="39"/>
      <c r="H29" s="39"/>
    </row>
    <row r="30" spans="1:8" ht="38.25">
      <c r="A30" s="201"/>
      <c r="B30" s="13" t="s">
        <v>234</v>
      </c>
      <c r="C30" s="263" t="s">
        <v>527</v>
      </c>
      <c r="D30" s="33">
        <v>3134</v>
      </c>
      <c r="E30" s="39" t="s">
        <v>100</v>
      </c>
      <c r="F30" s="33">
        <v>3134</v>
      </c>
      <c r="G30" s="39" t="s">
        <v>100</v>
      </c>
      <c r="H30" s="39" t="s">
        <v>100</v>
      </c>
    </row>
    <row r="31" spans="1:8" ht="25.5">
      <c r="A31" s="201"/>
      <c r="B31" s="13" t="s">
        <v>461</v>
      </c>
      <c r="C31" s="263" t="s">
        <v>462</v>
      </c>
      <c r="D31" s="33">
        <v>21306</v>
      </c>
      <c r="E31" s="39" t="s">
        <v>100</v>
      </c>
      <c r="F31" s="33">
        <v>21306</v>
      </c>
      <c r="G31" s="39" t="s">
        <v>100</v>
      </c>
      <c r="H31" s="39" t="s">
        <v>100</v>
      </c>
    </row>
    <row r="32" spans="1:8" ht="12.75">
      <c r="A32" s="201"/>
      <c r="B32" s="13"/>
      <c r="C32" s="263"/>
      <c r="D32" s="33"/>
      <c r="E32" s="39"/>
      <c r="F32" s="33"/>
      <c r="G32" s="39"/>
      <c r="H32" s="39"/>
    </row>
    <row r="33" spans="1:8" ht="12.75">
      <c r="A33" s="201"/>
      <c r="B33" s="13" t="s">
        <v>59</v>
      </c>
      <c r="C33" s="263" t="s">
        <v>342</v>
      </c>
      <c r="D33" s="34">
        <v>446</v>
      </c>
      <c r="E33" s="35" t="s">
        <v>100</v>
      </c>
      <c r="F33" s="34">
        <v>446</v>
      </c>
      <c r="G33" s="35" t="s">
        <v>100</v>
      </c>
      <c r="H33" s="35" t="s">
        <v>100</v>
      </c>
    </row>
    <row r="34" spans="1:8" ht="12.75">
      <c r="A34" s="201"/>
      <c r="B34" s="13"/>
      <c r="C34" s="263" t="s">
        <v>233</v>
      </c>
      <c r="D34" s="33"/>
      <c r="E34" s="39"/>
      <c r="F34" s="33"/>
      <c r="G34" s="39"/>
      <c r="H34" s="39"/>
    </row>
    <row r="35" spans="1:8" ht="12.75">
      <c r="A35" s="201"/>
      <c r="B35" s="13" t="s">
        <v>236</v>
      </c>
      <c r="C35" s="263" t="s">
        <v>318</v>
      </c>
      <c r="D35" s="33">
        <v>446</v>
      </c>
      <c r="E35" s="39" t="s">
        <v>100</v>
      </c>
      <c r="F35" s="33">
        <v>446</v>
      </c>
      <c r="G35" s="39" t="s">
        <v>100</v>
      </c>
      <c r="H35" s="39" t="s">
        <v>100</v>
      </c>
    </row>
    <row r="36" spans="1:8" ht="12.75">
      <c r="A36" s="201"/>
      <c r="B36" s="13"/>
      <c r="C36" s="263"/>
      <c r="D36" s="33"/>
      <c r="E36" s="39"/>
      <c r="F36" s="33"/>
      <c r="G36" s="39"/>
      <c r="H36" s="39"/>
    </row>
    <row r="37" spans="1:8" ht="12.75">
      <c r="A37" s="201"/>
      <c r="B37" s="13" t="s">
        <v>27</v>
      </c>
      <c r="C37" s="263" t="s">
        <v>79</v>
      </c>
      <c r="D37" s="33">
        <v>3050</v>
      </c>
      <c r="E37" s="39" t="s">
        <v>100</v>
      </c>
      <c r="F37" s="33">
        <v>3050</v>
      </c>
      <c r="G37" s="39" t="s">
        <v>100</v>
      </c>
      <c r="H37" s="39" t="s">
        <v>100</v>
      </c>
    </row>
    <row r="38" spans="1:8" ht="12.75">
      <c r="A38" s="201"/>
      <c r="B38" s="13" t="s">
        <v>19</v>
      </c>
      <c r="C38" s="237" t="s">
        <v>21</v>
      </c>
      <c r="D38" s="34">
        <v>500</v>
      </c>
      <c r="E38" s="35" t="s">
        <v>100</v>
      </c>
      <c r="F38" s="34">
        <v>500</v>
      </c>
      <c r="G38" s="35" t="s">
        <v>100</v>
      </c>
      <c r="H38" s="35" t="s">
        <v>100</v>
      </c>
    </row>
    <row r="39" spans="1:8" ht="12.75">
      <c r="A39" s="201"/>
      <c r="B39" s="18"/>
      <c r="C39" s="237" t="s">
        <v>463</v>
      </c>
      <c r="D39" s="127">
        <f>SUM(D37:D38,D26:D28,D33)</f>
        <v>1266000</v>
      </c>
      <c r="E39" s="35"/>
      <c r="F39" s="34">
        <f>SUM(F37:F38,F26:F28,F33)</f>
        <v>1266000</v>
      </c>
      <c r="G39" s="35"/>
      <c r="H39" s="35"/>
    </row>
    <row r="40" spans="1:8" ht="38.25">
      <c r="A40" s="128">
        <v>85213</v>
      </c>
      <c r="B40" s="11"/>
      <c r="C40" s="15" t="s">
        <v>390</v>
      </c>
      <c r="D40" s="33"/>
      <c r="E40" s="33"/>
      <c r="F40" s="33"/>
      <c r="G40" s="33"/>
      <c r="H40" s="33"/>
    </row>
    <row r="41" spans="1:8" s="111" customFormat="1" ht="12.75">
      <c r="A41" s="10"/>
      <c r="B41" s="9">
        <v>4130</v>
      </c>
      <c r="C41" s="14" t="s">
        <v>143</v>
      </c>
      <c r="D41" s="34">
        <v>15000</v>
      </c>
      <c r="E41" s="35" t="s">
        <v>100</v>
      </c>
      <c r="F41" s="34">
        <v>15000</v>
      </c>
      <c r="G41" s="35" t="s">
        <v>100</v>
      </c>
      <c r="H41" s="35" t="s">
        <v>100</v>
      </c>
    </row>
    <row r="42" spans="1:8" ht="25.5">
      <c r="A42" s="128">
        <v>85214</v>
      </c>
      <c r="C42" s="15" t="s">
        <v>253</v>
      </c>
      <c r="D42" s="33"/>
      <c r="E42" s="33"/>
      <c r="F42" s="33"/>
      <c r="G42" s="33"/>
      <c r="H42" s="33"/>
    </row>
    <row r="43" spans="1:8" ht="12.75">
      <c r="A43" s="11"/>
      <c r="B43" s="11" t="s">
        <v>144</v>
      </c>
      <c r="C43" s="12" t="s">
        <v>146</v>
      </c>
      <c r="D43" s="34">
        <f>SUM(D45:D47)</f>
        <v>309000</v>
      </c>
      <c r="E43" s="34">
        <f>SUM(E46:E47)</f>
        <v>170000</v>
      </c>
      <c r="F43" s="34">
        <f>SUM(F45)</f>
        <v>139000</v>
      </c>
      <c r="G43" s="35" t="s">
        <v>100</v>
      </c>
      <c r="H43" s="35" t="s">
        <v>100</v>
      </c>
    </row>
    <row r="44" spans="1:8" ht="12.75">
      <c r="A44" s="11"/>
      <c r="B44" s="11"/>
      <c r="C44" s="12" t="s">
        <v>233</v>
      </c>
      <c r="D44" s="33"/>
      <c r="E44" s="33"/>
      <c r="F44" s="33"/>
      <c r="G44" s="39"/>
      <c r="H44" s="39"/>
    </row>
    <row r="45" spans="1:8" ht="12.75">
      <c r="A45" s="11"/>
      <c r="B45" s="13" t="s">
        <v>243</v>
      </c>
      <c r="C45" s="23" t="s">
        <v>464</v>
      </c>
      <c r="D45" s="40">
        <v>139000</v>
      </c>
      <c r="E45" s="39" t="s">
        <v>100</v>
      </c>
      <c r="F45" s="40">
        <v>139000</v>
      </c>
      <c r="G45" s="39" t="s">
        <v>100</v>
      </c>
      <c r="H45" s="39" t="s">
        <v>100</v>
      </c>
    </row>
    <row r="46" spans="1:8" ht="13.5" customHeight="1">
      <c r="A46" s="11"/>
      <c r="B46" s="13" t="s">
        <v>244</v>
      </c>
      <c r="C46" s="23" t="s">
        <v>526</v>
      </c>
      <c r="D46" s="262">
        <v>70000</v>
      </c>
      <c r="E46" s="66">
        <v>70000</v>
      </c>
      <c r="F46" s="67" t="s">
        <v>100</v>
      </c>
      <c r="G46" s="67" t="s">
        <v>100</v>
      </c>
      <c r="H46" s="67" t="s">
        <v>100</v>
      </c>
    </row>
    <row r="47" spans="1:8" ht="13.5" customHeight="1">
      <c r="A47" s="11"/>
      <c r="B47" s="13" t="s">
        <v>466</v>
      </c>
      <c r="C47" s="23" t="s">
        <v>467</v>
      </c>
      <c r="D47" s="262">
        <v>100000</v>
      </c>
      <c r="E47" s="66">
        <v>100000</v>
      </c>
      <c r="F47" s="67" t="s">
        <v>100</v>
      </c>
      <c r="G47" s="67" t="s">
        <v>100</v>
      </c>
      <c r="H47" s="67" t="s">
        <v>100</v>
      </c>
    </row>
    <row r="48" spans="1:8" ht="12.75">
      <c r="A48" s="128">
        <v>85219</v>
      </c>
      <c r="B48" s="70"/>
      <c r="C48" s="47" t="s">
        <v>148</v>
      </c>
      <c r="D48" s="48"/>
      <c r="E48" s="48"/>
      <c r="F48" s="48"/>
      <c r="G48" s="48"/>
      <c r="H48" s="48"/>
    </row>
    <row r="49" spans="1:8" ht="12.75">
      <c r="A49" s="11"/>
      <c r="B49" s="11" t="s">
        <v>75</v>
      </c>
      <c r="C49" s="12" t="s">
        <v>415</v>
      </c>
      <c r="D49" s="33">
        <v>600</v>
      </c>
      <c r="E49" s="33">
        <v>600</v>
      </c>
      <c r="F49" s="39" t="s">
        <v>100</v>
      </c>
      <c r="G49" s="39" t="s">
        <v>100</v>
      </c>
      <c r="H49" s="39" t="s">
        <v>100</v>
      </c>
    </row>
    <row r="50" spans="1:8" ht="12.75">
      <c r="A50" s="11"/>
      <c r="B50" s="11" t="s">
        <v>57</v>
      </c>
      <c r="C50" s="12" t="s">
        <v>334</v>
      </c>
      <c r="D50" s="34">
        <v>169000</v>
      </c>
      <c r="E50" s="34">
        <v>169000</v>
      </c>
      <c r="F50" s="35" t="s">
        <v>100</v>
      </c>
      <c r="G50" s="35" t="s">
        <v>100</v>
      </c>
      <c r="H50" s="35" t="s">
        <v>100</v>
      </c>
    </row>
    <row r="51" spans="1:8" ht="12.75">
      <c r="A51" s="11"/>
      <c r="B51" s="11"/>
      <c r="C51" s="12" t="s">
        <v>233</v>
      </c>
      <c r="D51" s="33"/>
      <c r="E51" s="33"/>
      <c r="F51" s="39"/>
      <c r="G51" s="39"/>
      <c r="H51" s="39"/>
    </row>
    <row r="52" spans="1:8" ht="12.75">
      <c r="A52" s="11"/>
      <c r="B52" s="13" t="s">
        <v>468</v>
      </c>
      <c r="C52" s="23" t="s">
        <v>469</v>
      </c>
      <c r="D52" s="33">
        <v>77088</v>
      </c>
      <c r="E52" s="33">
        <v>77088</v>
      </c>
      <c r="F52" s="39" t="s">
        <v>100</v>
      </c>
      <c r="G52" s="39" t="s">
        <v>100</v>
      </c>
      <c r="H52" s="39" t="s">
        <v>100</v>
      </c>
    </row>
    <row r="53" spans="1:8" ht="25.5">
      <c r="A53" s="11"/>
      <c r="B53" s="13" t="s">
        <v>470</v>
      </c>
      <c r="C53" s="23" t="s">
        <v>471</v>
      </c>
      <c r="D53" s="33">
        <v>91912</v>
      </c>
      <c r="E53" s="33">
        <v>91912</v>
      </c>
      <c r="F53" s="39" t="s">
        <v>100</v>
      </c>
      <c r="G53" s="39" t="s">
        <v>100</v>
      </c>
      <c r="H53" s="39" t="s">
        <v>100</v>
      </c>
    </row>
    <row r="54" spans="1:8" ht="12.75">
      <c r="A54" s="11"/>
      <c r="B54" s="13"/>
      <c r="C54" s="23"/>
      <c r="D54" s="33"/>
      <c r="E54" s="33"/>
      <c r="F54" s="39"/>
      <c r="G54" s="39"/>
      <c r="H54" s="39"/>
    </row>
    <row r="55" spans="1:8" ht="12.75">
      <c r="A55" s="11"/>
      <c r="B55" s="13" t="s">
        <v>76</v>
      </c>
      <c r="C55" s="23" t="s">
        <v>78</v>
      </c>
      <c r="D55" s="33">
        <v>12697</v>
      </c>
      <c r="E55" s="33">
        <v>12697</v>
      </c>
      <c r="F55" s="39" t="s">
        <v>100</v>
      </c>
      <c r="G55" s="39" t="s">
        <v>100</v>
      </c>
      <c r="H55" s="39" t="s">
        <v>100</v>
      </c>
    </row>
    <row r="56" spans="1:8" ht="12.75">
      <c r="A56" s="11"/>
      <c r="B56" s="11" t="s">
        <v>58</v>
      </c>
      <c r="C56" s="12" t="s">
        <v>341</v>
      </c>
      <c r="D56" s="34">
        <f>SUM(D58:D59)</f>
        <v>31393</v>
      </c>
      <c r="E56" s="34">
        <f>SUM(E58:E59)</f>
        <v>31393</v>
      </c>
      <c r="F56" s="35" t="s">
        <v>100</v>
      </c>
      <c r="G56" s="35" t="s">
        <v>100</v>
      </c>
      <c r="H56" s="35" t="s">
        <v>100</v>
      </c>
    </row>
    <row r="57" spans="1:8" ht="12.75">
      <c r="A57" s="11"/>
      <c r="B57" s="11"/>
      <c r="C57" s="12" t="s">
        <v>233</v>
      </c>
      <c r="D57" s="33"/>
      <c r="E57" s="33"/>
      <c r="F57" s="33"/>
      <c r="G57" s="39"/>
      <c r="H57" s="39"/>
    </row>
    <row r="58" spans="1:8" ht="16.5" customHeight="1">
      <c r="A58" s="11"/>
      <c r="B58" s="13" t="s">
        <v>472</v>
      </c>
      <c r="C58" s="23" t="s">
        <v>559</v>
      </c>
      <c r="D58" s="40">
        <v>15557</v>
      </c>
      <c r="E58" s="33">
        <v>15557</v>
      </c>
      <c r="F58" s="39" t="s">
        <v>100</v>
      </c>
      <c r="G58" s="39" t="s">
        <v>100</v>
      </c>
      <c r="H58" s="39" t="s">
        <v>100</v>
      </c>
    </row>
    <row r="59" spans="1:8" ht="15" customHeight="1">
      <c r="A59" s="11"/>
      <c r="B59" s="13" t="s">
        <v>472</v>
      </c>
      <c r="C59" s="23" t="s">
        <v>560</v>
      </c>
      <c r="D59" s="40">
        <v>15836</v>
      </c>
      <c r="E59" s="33">
        <v>15836</v>
      </c>
      <c r="F59" s="39" t="s">
        <v>100</v>
      </c>
      <c r="G59" s="39" t="s">
        <v>100</v>
      </c>
      <c r="H59" s="39" t="s">
        <v>100</v>
      </c>
    </row>
    <row r="60" spans="1:8" ht="11.25" customHeight="1" thickBot="1">
      <c r="A60" s="283"/>
      <c r="B60" s="274"/>
      <c r="C60" s="303"/>
      <c r="D60" s="275"/>
      <c r="E60" s="294"/>
      <c r="F60" s="295"/>
      <c r="G60" s="295"/>
      <c r="H60" s="295"/>
    </row>
    <row r="61" spans="1:8" ht="12.75">
      <c r="A61" s="11"/>
      <c r="B61" s="11">
        <v>4120</v>
      </c>
      <c r="C61" s="12" t="s">
        <v>342</v>
      </c>
      <c r="D61" s="34">
        <f>SUM(D63:D64)</f>
        <v>4467</v>
      </c>
      <c r="E61" s="34">
        <f>SUM(E63:E64)</f>
        <v>4467</v>
      </c>
      <c r="F61" s="35" t="s">
        <v>100</v>
      </c>
      <c r="G61" s="35" t="s">
        <v>100</v>
      </c>
      <c r="H61" s="35" t="s">
        <v>100</v>
      </c>
    </row>
    <row r="62" spans="1:8" ht="12.75">
      <c r="A62" s="11"/>
      <c r="B62" s="11"/>
      <c r="C62" s="12" t="s">
        <v>233</v>
      </c>
      <c r="D62" s="33"/>
      <c r="E62" s="33"/>
      <c r="F62" s="33"/>
      <c r="G62" s="39"/>
      <c r="H62" s="39"/>
    </row>
    <row r="63" spans="1:8" ht="13.5" customHeight="1">
      <c r="A63" s="11"/>
      <c r="B63" s="13" t="s">
        <v>473</v>
      </c>
      <c r="C63" s="23" t="s">
        <v>561</v>
      </c>
      <c r="D63" s="40">
        <v>2215</v>
      </c>
      <c r="E63" s="33">
        <v>2215</v>
      </c>
      <c r="F63" s="39" t="s">
        <v>100</v>
      </c>
      <c r="G63" s="39" t="s">
        <v>100</v>
      </c>
      <c r="H63" s="39" t="s">
        <v>100</v>
      </c>
    </row>
    <row r="64" spans="1:8" ht="13.5" customHeight="1">
      <c r="A64" s="11"/>
      <c r="B64" s="13" t="s">
        <v>473</v>
      </c>
      <c r="C64" s="23" t="s">
        <v>562</v>
      </c>
      <c r="D64" s="40">
        <v>2252</v>
      </c>
      <c r="E64" s="33">
        <v>2252</v>
      </c>
      <c r="F64" s="39" t="s">
        <v>100</v>
      </c>
      <c r="G64" s="39" t="s">
        <v>100</v>
      </c>
      <c r="H64" s="39" t="s">
        <v>100</v>
      </c>
    </row>
    <row r="65" spans="1:8" ht="13.5" customHeight="1">
      <c r="A65" s="11"/>
      <c r="B65" s="13"/>
      <c r="C65" s="23"/>
      <c r="D65" s="40"/>
      <c r="E65" s="33"/>
      <c r="F65" s="39"/>
      <c r="G65" s="39"/>
      <c r="H65" s="39"/>
    </row>
    <row r="66" spans="1:8" ht="13.5" customHeight="1">
      <c r="A66" s="11"/>
      <c r="B66" s="13" t="s">
        <v>419</v>
      </c>
      <c r="C66" s="23" t="s">
        <v>420</v>
      </c>
      <c r="D66" s="40">
        <v>503</v>
      </c>
      <c r="E66" s="33">
        <v>503</v>
      </c>
      <c r="F66" s="39" t="s">
        <v>100</v>
      </c>
      <c r="G66" s="39" t="s">
        <v>100</v>
      </c>
      <c r="H66" s="39" t="s">
        <v>100</v>
      </c>
    </row>
    <row r="67" spans="1:8" ht="12.75">
      <c r="A67" s="11"/>
      <c r="B67" s="11" t="s">
        <v>27</v>
      </c>
      <c r="C67" s="12" t="s">
        <v>79</v>
      </c>
      <c r="D67" s="33">
        <v>1500</v>
      </c>
      <c r="E67" s="33">
        <v>1500</v>
      </c>
      <c r="F67" s="39" t="s">
        <v>100</v>
      </c>
      <c r="G67" s="39" t="s">
        <v>100</v>
      </c>
      <c r="H67" s="39" t="s">
        <v>100</v>
      </c>
    </row>
    <row r="68" spans="1:8" ht="12.75">
      <c r="A68" s="11"/>
      <c r="B68" s="11" t="s">
        <v>96</v>
      </c>
      <c r="C68" s="12" t="s">
        <v>80</v>
      </c>
      <c r="D68" s="33">
        <v>970</v>
      </c>
      <c r="E68" s="33">
        <v>970</v>
      </c>
      <c r="F68" s="39" t="s">
        <v>100</v>
      </c>
      <c r="G68" s="39" t="s">
        <v>100</v>
      </c>
      <c r="H68" s="39" t="s">
        <v>100</v>
      </c>
    </row>
    <row r="69" spans="1:8" ht="12.75">
      <c r="A69" s="11"/>
      <c r="B69" s="11">
        <v>4270</v>
      </c>
      <c r="C69" s="12" t="s">
        <v>36</v>
      </c>
      <c r="D69" s="33">
        <v>500</v>
      </c>
      <c r="E69" s="33">
        <v>500</v>
      </c>
      <c r="F69" s="39" t="s">
        <v>100</v>
      </c>
      <c r="G69" s="39" t="s">
        <v>100</v>
      </c>
      <c r="H69" s="39" t="s">
        <v>100</v>
      </c>
    </row>
    <row r="70" spans="1:8" ht="12.75">
      <c r="A70" s="11"/>
      <c r="B70" s="11" t="s">
        <v>19</v>
      </c>
      <c r="C70" s="12" t="s">
        <v>21</v>
      </c>
      <c r="D70" s="33">
        <v>8250</v>
      </c>
      <c r="E70" s="33">
        <v>8250</v>
      </c>
      <c r="F70" s="39" t="s">
        <v>100</v>
      </c>
      <c r="G70" s="39" t="s">
        <v>100</v>
      </c>
      <c r="H70" s="39" t="s">
        <v>100</v>
      </c>
    </row>
    <row r="71" spans="1:8" ht="25.5">
      <c r="A71" s="11"/>
      <c r="B71" s="11">
        <v>4330</v>
      </c>
      <c r="C71" s="12" t="s">
        <v>475</v>
      </c>
      <c r="D71" s="33">
        <v>2000</v>
      </c>
      <c r="E71" s="33">
        <v>2000</v>
      </c>
      <c r="F71" s="39" t="s">
        <v>100</v>
      </c>
      <c r="G71" s="39" t="s">
        <v>100</v>
      </c>
      <c r="H71" s="39" t="s">
        <v>100</v>
      </c>
    </row>
    <row r="72" spans="1:8" ht="12.75">
      <c r="A72" s="11"/>
      <c r="B72" s="11">
        <v>4350</v>
      </c>
      <c r="C72" s="12" t="s">
        <v>421</v>
      </c>
      <c r="D72" s="33">
        <v>500</v>
      </c>
      <c r="E72" s="33">
        <v>500</v>
      </c>
      <c r="F72" s="39" t="s">
        <v>100</v>
      </c>
      <c r="G72" s="39" t="s">
        <v>100</v>
      </c>
      <c r="H72" s="39" t="s">
        <v>100</v>
      </c>
    </row>
    <row r="73" spans="1:8" ht="12.75">
      <c r="A73" s="11"/>
      <c r="B73" s="11" t="s">
        <v>70</v>
      </c>
      <c r="C73" s="12" t="s">
        <v>72</v>
      </c>
      <c r="D73" s="33">
        <v>2100</v>
      </c>
      <c r="E73" s="33">
        <v>2100</v>
      </c>
      <c r="F73" s="39" t="s">
        <v>100</v>
      </c>
      <c r="G73" s="39" t="s">
        <v>100</v>
      </c>
      <c r="H73" s="39" t="s">
        <v>100</v>
      </c>
    </row>
    <row r="74" spans="1:8" ht="12.75">
      <c r="A74" s="11"/>
      <c r="B74" s="11" t="s">
        <v>41</v>
      </c>
      <c r="C74" s="12" t="s">
        <v>44</v>
      </c>
      <c r="D74" s="33">
        <v>112</v>
      </c>
      <c r="E74" s="33">
        <v>112</v>
      </c>
      <c r="F74" s="39" t="s">
        <v>100</v>
      </c>
      <c r="G74" s="39" t="s">
        <v>100</v>
      </c>
      <c r="H74" s="39" t="s">
        <v>100</v>
      </c>
    </row>
    <row r="75" spans="1:8" ht="12.75">
      <c r="A75" s="11"/>
      <c r="B75" s="11" t="s">
        <v>98</v>
      </c>
      <c r="C75" s="12" t="s">
        <v>81</v>
      </c>
      <c r="D75" s="22">
        <f>SUM(D77:D78)</f>
        <v>5508</v>
      </c>
      <c r="E75" s="22">
        <f>SUM(E77:E78)</f>
        <v>5508</v>
      </c>
      <c r="F75" s="54" t="s">
        <v>100</v>
      </c>
      <c r="G75" s="54" t="s">
        <v>100</v>
      </c>
      <c r="H75" s="54" t="s">
        <v>100</v>
      </c>
    </row>
    <row r="76" spans="1:8" ht="12.75">
      <c r="A76" s="11"/>
      <c r="B76" s="11"/>
      <c r="C76" s="12" t="s">
        <v>477</v>
      </c>
      <c r="D76" s="33"/>
      <c r="E76" s="33"/>
      <c r="F76" s="33"/>
      <c r="G76" s="33"/>
      <c r="H76" s="33"/>
    </row>
    <row r="77" spans="1:8" ht="12.75">
      <c r="A77" s="11"/>
      <c r="B77" s="13" t="s">
        <v>320</v>
      </c>
      <c r="C77" s="23" t="s">
        <v>563</v>
      </c>
      <c r="D77" s="40">
        <v>5044</v>
      </c>
      <c r="E77" s="40">
        <v>5044</v>
      </c>
      <c r="F77" s="39" t="s">
        <v>100</v>
      </c>
      <c r="G77" s="39" t="s">
        <v>100</v>
      </c>
      <c r="H77" s="39" t="s">
        <v>100</v>
      </c>
    </row>
    <row r="78" spans="1:8" ht="12.75">
      <c r="A78" s="11"/>
      <c r="B78" s="13" t="s">
        <v>321</v>
      </c>
      <c r="C78" s="23" t="s">
        <v>564</v>
      </c>
      <c r="D78" s="33">
        <v>464</v>
      </c>
      <c r="E78" s="33">
        <v>464</v>
      </c>
      <c r="F78" s="39" t="s">
        <v>100</v>
      </c>
      <c r="G78" s="39" t="s">
        <v>100</v>
      </c>
      <c r="H78" s="39" t="s">
        <v>100</v>
      </c>
    </row>
    <row r="79" spans="1:8" ht="12.75">
      <c r="A79" s="73"/>
      <c r="B79" s="77"/>
      <c r="C79" s="110" t="s">
        <v>306</v>
      </c>
      <c r="D79" s="51">
        <f>SUM(D49:D50,D55:D56,D61,D66:D75)</f>
        <v>240100</v>
      </c>
      <c r="E79" s="51">
        <f>SUM(E49:E50,E55:E56,E61,E66:E75)</f>
        <v>240100</v>
      </c>
      <c r="F79" s="52" t="s">
        <v>100</v>
      </c>
      <c r="G79" s="52" t="s">
        <v>100</v>
      </c>
      <c r="H79" s="52" t="s">
        <v>100</v>
      </c>
    </row>
    <row r="80" spans="1:8" ht="12.75">
      <c r="A80" s="472">
        <v>85295</v>
      </c>
      <c r="B80" s="11"/>
      <c r="C80" s="15" t="s">
        <v>28</v>
      </c>
      <c r="D80" s="33"/>
      <c r="E80" s="33"/>
      <c r="F80" s="33"/>
      <c r="G80" s="33"/>
      <c r="H80" s="33"/>
    </row>
    <row r="81" spans="1:8" ht="12.75">
      <c r="A81" s="472"/>
      <c r="B81" s="11" t="s">
        <v>144</v>
      </c>
      <c r="C81" s="12" t="s">
        <v>146</v>
      </c>
      <c r="D81" s="22">
        <f>SUM(D83:D84)</f>
        <v>48000</v>
      </c>
      <c r="E81" s="22">
        <f>SUM(E83:E84)</f>
        <v>48000</v>
      </c>
      <c r="F81" s="54" t="s">
        <v>100</v>
      </c>
      <c r="G81" s="54" t="s">
        <v>100</v>
      </c>
      <c r="H81" s="54" t="s">
        <v>100</v>
      </c>
    </row>
    <row r="82" spans="1:8" ht="12.75">
      <c r="A82" s="73"/>
      <c r="B82" s="73"/>
      <c r="C82" s="23" t="s">
        <v>233</v>
      </c>
      <c r="D82" s="33"/>
      <c r="E82" s="33"/>
      <c r="F82" s="33"/>
      <c r="G82" s="33"/>
      <c r="H82" s="33"/>
    </row>
    <row r="83" spans="1:8" ht="12.75">
      <c r="A83" s="73"/>
      <c r="B83" s="13" t="s">
        <v>243</v>
      </c>
      <c r="C83" s="23" t="s">
        <v>478</v>
      </c>
      <c r="D83" s="33">
        <v>45000</v>
      </c>
      <c r="E83" s="33">
        <v>45000</v>
      </c>
      <c r="F83" s="39" t="s">
        <v>100</v>
      </c>
      <c r="G83" s="39" t="s">
        <v>100</v>
      </c>
      <c r="H83" s="39" t="s">
        <v>100</v>
      </c>
    </row>
    <row r="84" spans="1:8" ht="12.75">
      <c r="A84" s="73"/>
      <c r="B84" s="13" t="s">
        <v>244</v>
      </c>
      <c r="C84" s="23" t="s">
        <v>479</v>
      </c>
      <c r="D84" s="33">
        <v>3000</v>
      </c>
      <c r="E84" s="33">
        <v>3000</v>
      </c>
      <c r="F84" s="39" t="s">
        <v>100</v>
      </c>
      <c r="G84" s="39" t="s">
        <v>100</v>
      </c>
      <c r="H84" s="39" t="s">
        <v>100</v>
      </c>
    </row>
    <row r="85" spans="1:8" ht="13.5" thickBot="1">
      <c r="A85" s="311"/>
      <c r="B85" s="270"/>
      <c r="C85" s="31" t="s">
        <v>305</v>
      </c>
      <c r="D85" s="42">
        <f>SUM(D39,D41,D43,D79,D81)</f>
        <v>1878100</v>
      </c>
      <c r="E85" s="42">
        <f>SUM(E43,E79,E81)</f>
        <v>458100</v>
      </c>
      <c r="F85" s="42">
        <f>SUM(F39,F43,F41)</f>
        <v>1420000</v>
      </c>
      <c r="G85" s="43" t="s">
        <v>100</v>
      </c>
      <c r="H85" s="43" t="s">
        <v>100</v>
      </c>
    </row>
    <row r="86" spans="1:8" ht="19.5" thickBot="1">
      <c r="A86" s="210"/>
      <c r="B86" s="355"/>
      <c r="C86" s="212" t="s">
        <v>223</v>
      </c>
      <c r="D86" s="213">
        <f>SUM(D85)</f>
        <v>1878100</v>
      </c>
      <c r="E86" s="213">
        <f>SUM(E85)</f>
        <v>458100</v>
      </c>
      <c r="F86" s="213">
        <f>SUM(F85)</f>
        <v>1420000</v>
      </c>
      <c r="G86" s="356" t="s">
        <v>100</v>
      </c>
      <c r="H86" s="357" t="s">
        <v>100</v>
      </c>
    </row>
  </sheetData>
  <mergeCells count="14">
    <mergeCell ref="A80:A81"/>
    <mergeCell ref="E20:H21"/>
    <mergeCell ref="A21:A22"/>
    <mergeCell ref="B20:B22"/>
    <mergeCell ref="C20:C22"/>
    <mergeCell ref="D20:D22"/>
    <mergeCell ref="A13:A14"/>
    <mergeCell ref="G2:H2"/>
    <mergeCell ref="G3:H3"/>
    <mergeCell ref="G4:H4"/>
    <mergeCell ref="B9:B10"/>
    <mergeCell ref="C9:C10"/>
    <mergeCell ref="D9:D10"/>
    <mergeCell ref="E9:H9"/>
  </mergeCells>
  <printOptions/>
  <pageMargins left="0.61" right="0.55" top="0.98" bottom="0.2755905511811024" header="0.31" footer="0.1968503937007874"/>
  <pageSetup horizontalDpi="360" verticalDpi="360" orientation="landscape" paperSize="9" scale="90" r:id="rId2"/>
  <headerFooter alignWithMargins="0">
    <oddHeader>&amp;C- &amp;P -</oddHeader>
  </headerFooter>
  <rowBreaks count="2" manualBreakCount="2">
    <brk id="27" max="7" man="1"/>
    <brk id="60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I433"/>
  <sheetViews>
    <sheetView showGridLines="0" view="pageBreakPreview" zoomScale="85" zoomScaleSheetLayoutView="85" workbookViewId="0" topLeftCell="A404">
      <selection activeCell="H427" sqref="H427:H429"/>
    </sheetView>
  </sheetViews>
  <sheetFormatPr defaultColWidth="9.140625" defaultRowHeight="12.75"/>
  <cols>
    <col min="1" max="1" width="10.140625" style="0" customWidth="1"/>
    <col min="3" max="3" width="49.57421875" style="0" customWidth="1"/>
    <col min="4" max="4" width="14.57421875" style="0" customWidth="1"/>
    <col min="5" max="6" width="14.7109375" style="0" customWidth="1"/>
    <col min="7" max="7" width="12.57421875" style="0" customWidth="1"/>
    <col min="8" max="8" width="11.8515625" style="0" customWidth="1"/>
  </cols>
  <sheetData>
    <row r="1" spans="7:8" ht="12.75">
      <c r="G1" s="446" t="s">
        <v>254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181</v>
      </c>
      <c r="B9" s="475" t="s">
        <v>1</v>
      </c>
      <c r="C9" s="475" t="s">
        <v>2</v>
      </c>
      <c r="D9" s="475" t="s">
        <v>182</v>
      </c>
      <c r="E9" s="475" t="s">
        <v>4</v>
      </c>
      <c r="F9" s="475"/>
      <c r="G9" s="475"/>
      <c r="H9" s="475"/>
    </row>
    <row r="10" spans="1:8" ht="132">
      <c r="A10" s="2" t="s">
        <v>5</v>
      </c>
      <c r="B10" s="475"/>
      <c r="C10" s="475"/>
      <c r="D10" s="475"/>
      <c r="E10" s="3" t="s">
        <v>183</v>
      </c>
      <c r="F10" s="3" t="s">
        <v>184</v>
      </c>
      <c r="G10" s="3" t="s">
        <v>185</v>
      </c>
      <c r="H10" s="3" t="s">
        <v>186</v>
      </c>
    </row>
    <row r="11" spans="1:8" ht="12.75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</row>
    <row r="12" spans="1:8" ht="12.75">
      <c r="A12" s="109" t="s">
        <v>188</v>
      </c>
      <c r="B12" s="351"/>
      <c r="C12" s="122" t="s">
        <v>190</v>
      </c>
      <c r="D12" s="32"/>
      <c r="E12" s="32"/>
      <c r="F12" s="32"/>
      <c r="G12" s="32"/>
      <c r="H12" s="32"/>
    </row>
    <row r="13" spans="1:8" ht="12.75">
      <c r="A13" s="128" t="s">
        <v>189</v>
      </c>
      <c r="B13" s="13"/>
      <c r="C13" s="15" t="s">
        <v>28</v>
      </c>
      <c r="D13" s="33"/>
      <c r="E13" s="33"/>
      <c r="F13" s="33"/>
      <c r="G13" s="33"/>
      <c r="H13" s="33"/>
    </row>
    <row r="14" spans="1:8" ht="25.5">
      <c r="A14" s="8"/>
      <c r="B14" s="18" t="s">
        <v>273</v>
      </c>
      <c r="C14" s="14" t="s">
        <v>307</v>
      </c>
      <c r="D14" s="34">
        <v>1250</v>
      </c>
      <c r="E14" s="34">
        <v>1250</v>
      </c>
      <c r="F14" s="35" t="s">
        <v>100</v>
      </c>
      <c r="G14" s="35" t="s">
        <v>100</v>
      </c>
      <c r="H14" s="35" t="s">
        <v>100</v>
      </c>
    </row>
    <row r="15" spans="1:8" ht="12.75">
      <c r="A15" s="24"/>
      <c r="B15" s="95"/>
      <c r="C15" s="25" t="s">
        <v>191</v>
      </c>
      <c r="D15" s="37">
        <f>SUM(D14)</f>
        <v>1250</v>
      </c>
      <c r="E15" s="37">
        <f>SUM(E14)</f>
        <v>1250</v>
      </c>
      <c r="F15" s="38" t="s">
        <v>100</v>
      </c>
      <c r="G15" s="38" t="s">
        <v>100</v>
      </c>
      <c r="H15" s="38" t="s">
        <v>100</v>
      </c>
    </row>
    <row r="16" spans="1:8" ht="12.75">
      <c r="A16" s="109" t="s">
        <v>39</v>
      </c>
      <c r="B16" s="351"/>
      <c r="C16" s="122" t="s">
        <v>42</v>
      </c>
      <c r="D16" s="32"/>
      <c r="E16" s="32"/>
      <c r="F16" s="32"/>
      <c r="G16" s="32"/>
      <c r="H16" s="32"/>
    </row>
    <row r="17" spans="1:8" ht="12.75">
      <c r="A17" s="128" t="s">
        <v>40</v>
      </c>
      <c r="B17" s="13"/>
      <c r="C17" s="15" t="s">
        <v>43</v>
      </c>
      <c r="D17" s="33"/>
      <c r="E17" s="33"/>
      <c r="F17" s="33"/>
      <c r="G17" s="33"/>
      <c r="H17" s="33"/>
    </row>
    <row r="18" spans="1:8" ht="25.5">
      <c r="A18" s="10"/>
      <c r="B18" s="13" t="s">
        <v>271</v>
      </c>
      <c r="C18" s="12" t="s">
        <v>194</v>
      </c>
      <c r="D18" s="33">
        <v>4250</v>
      </c>
      <c r="E18" s="33">
        <v>4250</v>
      </c>
      <c r="F18" s="39" t="s">
        <v>100</v>
      </c>
      <c r="G18" s="39" t="s">
        <v>100</v>
      </c>
      <c r="H18" s="39" t="s">
        <v>100</v>
      </c>
    </row>
    <row r="19" spans="1:8" ht="12.75">
      <c r="A19" s="11"/>
      <c r="B19" s="13" t="s">
        <v>272</v>
      </c>
      <c r="C19" s="12" t="s">
        <v>187</v>
      </c>
      <c r="D19" s="33">
        <v>550</v>
      </c>
      <c r="E19" s="33">
        <v>550</v>
      </c>
      <c r="F19" s="39" t="s">
        <v>100</v>
      </c>
      <c r="G19" s="39" t="s">
        <v>100</v>
      </c>
      <c r="H19" s="39" t="s">
        <v>100</v>
      </c>
    </row>
    <row r="20" spans="1:8" ht="25.5">
      <c r="A20" s="12"/>
      <c r="B20" s="13" t="s">
        <v>273</v>
      </c>
      <c r="C20" s="12" t="s">
        <v>307</v>
      </c>
      <c r="D20" s="22">
        <f>SUM(D22:D23)</f>
        <v>258200</v>
      </c>
      <c r="E20" s="22">
        <f>SUM(E22:E23)</f>
        <v>258200</v>
      </c>
      <c r="F20" s="54" t="s">
        <v>100</v>
      </c>
      <c r="G20" s="54" t="s">
        <v>100</v>
      </c>
      <c r="H20" s="54" t="s">
        <v>100</v>
      </c>
    </row>
    <row r="21" spans="1:8" ht="12.75">
      <c r="A21" s="12"/>
      <c r="B21" s="13"/>
      <c r="C21" s="12" t="s">
        <v>233</v>
      </c>
      <c r="D21" s="33"/>
      <c r="E21" s="33"/>
      <c r="F21" s="39"/>
      <c r="G21" s="39"/>
      <c r="H21" s="39"/>
    </row>
    <row r="22" spans="1:8" ht="12.75">
      <c r="A22" s="12"/>
      <c r="B22" s="13" t="s">
        <v>308</v>
      </c>
      <c r="C22" s="23" t="s">
        <v>310</v>
      </c>
      <c r="D22" s="33">
        <v>185000</v>
      </c>
      <c r="E22" s="33">
        <v>185000</v>
      </c>
      <c r="F22" s="39" t="s">
        <v>100</v>
      </c>
      <c r="G22" s="39" t="s">
        <v>100</v>
      </c>
      <c r="H22" s="39" t="s">
        <v>100</v>
      </c>
    </row>
    <row r="23" spans="1:8" ht="12.75" customHeight="1">
      <c r="A23" s="12"/>
      <c r="B23" s="13" t="s">
        <v>309</v>
      </c>
      <c r="C23" s="23" t="s">
        <v>355</v>
      </c>
      <c r="D23" s="66">
        <v>73200</v>
      </c>
      <c r="E23" s="66">
        <v>73200</v>
      </c>
      <c r="F23" s="67" t="s">
        <v>100</v>
      </c>
      <c r="G23" s="67" t="s">
        <v>100</v>
      </c>
      <c r="H23" s="67" t="s">
        <v>100</v>
      </c>
    </row>
    <row r="24" spans="1:8" ht="12.75" customHeight="1">
      <c r="A24" s="12"/>
      <c r="B24" s="13"/>
      <c r="C24" s="23"/>
      <c r="D24" s="66"/>
      <c r="E24" s="66"/>
      <c r="F24" s="67"/>
      <c r="G24" s="67"/>
      <c r="H24" s="67"/>
    </row>
    <row r="25" spans="1:8" ht="25.5">
      <c r="A25" s="456"/>
      <c r="B25" s="13" t="s">
        <v>274</v>
      </c>
      <c r="C25" s="12" t="s">
        <v>498</v>
      </c>
      <c r="D25" s="33">
        <v>274500</v>
      </c>
      <c r="E25" s="33">
        <v>274500</v>
      </c>
      <c r="F25" s="39" t="s">
        <v>100</v>
      </c>
      <c r="G25" s="39" t="s">
        <v>100</v>
      </c>
      <c r="H25" s="39" t="s">
        <v>100</v>
      </c>
    </row>
    <row r="26" spans="1:8" ht="12.75">
      <c r="A26" s="456"/>
      <c r="B26" s="13" t="s">
        <v>275</v>
      </c>
      <c r="C26" s="12" t="s">
        <v>226</v>
      </c>
      <c r="D26" s="33">
        <v>2300</v>
      </c>
      <c r="E26" s="33">
        <v>2300</v>
      </c>
      <c r="F26" s="39" t="s">
        <v>100</v>
      </c>
      <c r="G26" s="39" t="s">
        <v>100</v>
      </c>
      <c r="H26" s="39" t="s">
        <v>100</v>
      </c>
    </row>
    <row r="27" spans="1:8" ht="12.75">
      <c r="A27" s="456"/>
      <c r="B27" s="13" t="s">
        <v>276</v>
      </c>
      <c r="C27" s="12" t="s">
        <v>195</v>
      </c>
      <c r="D27" s="33">
        <v>24400</v>
      </c>
      <c r="E27" s="33">
        <v>24400</v>
      </c>
      <c r="F27" s="39" t="s">
        <v>100</v>
      </c>
      <c r="G27" s="39" t="s">
        <v>100</v>
      </c>
      <c r="H27" s="39" t="s">
        <v>100</v>
      </c>
    </row>
    <row r="28" spans="1:8" ht="12.75">
      <c r="A28" s="11"/>
      <c r="B28" s="57"/>
      <c r="C28" s="80" t="s">
        <v>45</v>
      </c>
      <c r="D28" s="51">
        <f>SUM(D18:D20,D25:D27)</f>
        <v>564200</v>
      </c>
      <c r="E28" s="51">
        <f>SUM(E18:E20,E25:E27)</f>
        <v>564200</v>
      </c>
      <c r="F28" s="52" t="s">
        <v>100</v>
      </c>
      <c r="G28" s="52" t="s">
        <v>100</v>
      </c>
      <c r="H28" s="52" t="s">
        <v>100</v>
      </c>
    </row>
    <row r="29" spans="1:8" ht="12.75">
      <c r="A29" s="472">
        <v>70095</v>
      </c>
      <c r="B29" s="93"/>
      <c r="C29" s="47" t="s">
        <v>28</v>
      </c>
      <c r="D29" s="48"/>
      <c r="E29" s="48"/>
      <c r="F29" s="48"/>
      <c r="G29" s="48"/>
      <c r="H29" s="48"/>
    </row>
    <row r="30" spans="1:8" ht="14.25" customHeight="1">
      <c r="A30" s="481"/>
      <c r="B30" s="18" t="s">
        <v>277</v>
      </c>
      <c r="C30" s="14" t="s">
        <v>196</v>
      </c>
      <c r="D30" s="34">
        <v>2500</v>
      </c>
      <c r="E30" s="34">
        <v>2500</v>
      </c>
      <c r="F30" s="35" t="s">
        <v>100</v>
      </c>
      <c r="G30" s="35" t="s">
        <v>100</v>
      </c>
      <c r="H30" s="35" t="s">
        <v>100</v>
      </c>
    </row>
    <row r="31" spans="1:8" ht="13.5" thickBot="1">
      <c r="A31" s="101"/>
      <c r="B31" s="215"/>
      <c r="C31" s="299" t="s">
        <v>49</v>
      </c>
      <c r="D31" s="102">
        <f>SUM(D28,D30)</f>
        <v>566700</v>
      </c>
      <c r="E31" s="102">
        <f>SUM(E28,E30)</f>
        <v>566700</v>
      </c>
      <c r="F31" s="103" t="s">
        <v>100</v>
      </c>
      <c r="G31" s="103" t="s">
        <v>100</v>
      </c>
      <c r="H31" s="103" t="s">
        <v>100</v>
      </c>
    </row>
    <row r="32" spans="1:8" ht="12.75">
      <c r="A32" s="9" t="s">
        <v>10</v>
      </c>
      <c r="B32" s="9" t="s">
        <v>11</v>
      </c>
      <c r="C32" s="9" t="s">
        <v>12</v>
      </c>
      <c r="D32" s="9" t="s">
        <v>13</v>
      </c>
      <c r="E32" s="9" t="s">
        <v>14</v>
      </c>
      <c r="F32" s="9" t="s">
        <v>15</v>
      </c>
      <c r="G32" s="9" t="s">
        <v>16</v>
      </c>
      <c r="H32" s="9" t="s">
        <v>17</v>
      </c>
    </row>
    <row r="33" spans="1:8" ht="12.75">
      <c r="A33" s="109" t="s">
        <v>50</v>
      </c>
      <c r="B33" s="351"/>
      <c r="C33" s="122" t="s">
        <v>52</v>
      </c>
      <c r="D33" s="32"/>
      <c r="E33" s="32"/>
      <c r="F33" s="32"/>
      <c r="G33" s="32"/>
      <c r="H33" s="32"/>
    </row>
    <row r="34" spans="1:8" ht="12.75">
      <c r="A34" s="128" t="s">
        <v>51</v>
      </c>
      <c r="B34" s="13"/>
      <c r="C34" s="15" t="s">
        <v>53</v>
      </c>
      <c r="D34" s="33"/>
      <c r="E34" s="33"/>
      <c r="F34" s="33"/>
      <c r="G34" s="33"/>
      <c r="H34" s="33"/>
    </row>
    <row r="35" spans="1:8" ht="12.75">
      <c r="A35" s="10"/>
      <c r="B35" s="13" t="s">
        <v>291</v>
      </c>
      <c r="C35" s="12" t="s">
        <v>192</v>
      </c>
      <c r="D35" s="33">
        <v>19000</v>
      </c>
      <c r="E35" s="33">
        <v>19000</v>
      </c>
      <c r="F35" s="39" t="s">
        <v>100</v>
      </c>
      <c r="G35" s="39" t="s">
        <v>100</v>
      </c>
      <c r="H35" s="39" t="s">
        <v>100</v>
      </c>
    </row>
    <row r="36" spans="1:8" ht="12.75">
      <c r="A36" s="24"/>
      <c r="B36" s="95"/>
      <c r="C36" s="25" t="s">
        <v>54</v>
      </c>
      <c r="D36" s="37">
        <f>SUM(D35:D35)</f>
        <v>19000</v>
      </c>
      <c r="E36" s="37">
        <f>SUM(E35:E35)</f>
        <v>19000</v>
      </c>
      <c r="F36" s="38" t="s">
        <v>100</v>
      </c>
      <c r="G36" s="38" t="s">
        <v>100</v>
      </c>
      <c r="H36" s="38" t="s">
        <v>100</v>
      </c>
    </row>
    <row r="37" spans="1:8" ht="12.75">
      <c r="A37" s="109" t="s">
        <v>55</v>
      </c>
      <c r="B37" s="351"/>
      <c r="C37" s="122" t="s">
        <v>60</v>
      </c>
      <c r="D37" s="32"/>
      <c r="E37" s="32"/>
      <c r="F37" s="32"/>
      <c r="G37" s="32"/>
      <c r="H37" s="32"/>
    </row>
    <row r="38" spans="1:8" ht="12.75">
      <c r="A38" s="472" t="s">
        <v>74</v>
      </c>
      <c r="B38" s="13"/>
      <c r="C38" s="15" t="s">
        <v>584</v>
      </c>
      <c r="D38" s="33"/>
      <c r="E38" s="33"/>
      <c r="F38" s="33"/>
      <c r="G38" s="33"/>
      <c r="H38" s="33"/>
    </row>
    <row r="39" spans="1:8" ht="12.75">
      <c r="A39" s="481"/>
      <c r="B39" s="13" t="s">
        <v>291</v>
      </c>
      <c r="C39" s="12" t="s">
        <v>192</v>
      </c>
      <c r="D39" s="33">
        <v>1100</v>
      </c>
      <c r="E39" s="33">
        <v>1100</v>
      </c>
      <c r="F39" s="39" t="s">
        <v>100</v>
      </c>
      <c r="G39" s="39" t="s">
        <v>100</v>
      </c>
      <c r="H39" s="39" t="s">
        <v>100</v>
      </c>
    </row>
    <row r="40" spans="1:8" ht="12.75">
      <c r="A40" s="24"/>
      <c r="B40" s="95"/>
      <c r="C40" s="31" t="s">
        <v>85</v>
      </c>
      <c r="D40" s="42">
        <f>SUM(D39:D39)</f>
        <v>1100</v>
      </c>
      <c r="E40" s="42">
        <f>SUM(E39:E39)</f>
        <v>1100</v>
      </c>
      <c r="F40" s="43" t="s">
        <v>100</v>
      </c>
      <c r="G40" s="43" t="s">
        <v>100</v>
      </c>
      <c r="H40" s="43" t="s">
        <v>100</v>
      </c>
    </row>
    <row r="41" spans="1:8" ht="26.25" customHeight="1">
      <c r="A41" s="109" t="s">
        <v>199</v>
      </c>
      <c r="B41" s="129"/>
      <c r="C41" s="122" t="s">
        <v>354</v>
      </c>
      <c r="D41" s="32"/>
      <c r="E41" s="32"/>
      <c r="F41" s="32"/>
      <c r="G41" s="32"/>
      <c r="H41" s="32"/>
    </row>
    <row r="42" spans="1:8" ht="12.75">
      <c r="A42" s="128">
        <v>75601</v>
      </c>
      <c r="B42" s="94"/>
      <c r="C42" s="15" t="s">
        <v>200</v>
      </c>
      <c r="D42" s="33"/>
      <c r="E42" s="33"/>
      <c r="F42" s="33"/>
      <c r="G42" s="33"/>
      <c r="H42" s="33"/>
    </row>
    <row r="43" spans="1:8" ht="25.5">
      <c r="A43" s="470"/>
      <c r="B43" s="13" t="s">
        <v>292</v>
      </c>
      <c r="C43" s="12" t="s">
        <v>201</v>
      </c>
      <c r="D43" s="33">
        <v>2500</v>
      </c>
      <c r="E43" s="33">
        <v>2500</v>
      </c>
      <c r="F43" s="39" t="s">
        <v>100</v>
      </c>
      <c r="G43" s="39" t="s">
        <v>100</v>
      </c>
      <c r="H43" s="39" t="s">
        <v>100</v>
      </c>
    </row>
    <row r="44" spans="1:8" s="104" customFormat="1" ht="12.75">
      <c r="A44" s="470"/>
      <c r="B44" s="13" t="s">
        <v>275</v>
      </c>
      <c r="C44" s="12" t="s">
        <v>311</v>
      </c>
      <c r="D44" s="33">
        <v>50</v>
      </c>
      <c r="E44" s="33">
        <v>50</v>
      </c>
      <c r="F44" s="39" t="s">
        <v>100</v>
      </c>
      <c r="G44" s="39" t="s">
        <v>100</v>
      </c>
      <c r="H44" s="39" t="s">
        <v>100</v>
      </c>
    </row>
    <row r="45" spans="1:8" ht="12.75">
      <c r="A45" s="128"/>
      <c r="B45" s="18"/>
      <c r="C45" s="84" t="s">
        <v>312</v>
      </c>
      <c r="D45" s="53">
        <f>SUM(D43:D44)</f>
        <v>2550</v>
      </c>
      <c r="E45" s="53">
        <f>SUM(E43:E44)</f>
        <v>2550</v>
      </c>
      <c r="F45" s="19" t="s">
        <v>100</v>
      </c>
      <c r="G45" s="19" t="s">
        <v>100</v>
      </c>
      <c r="H45" s="19" t="s">
        <v>100</v>
      </c>
    </row>
    <row r="46" spans="1:8" ht="41.25" customHeight="1">
      <c r="A46" s="128" t="s">
        <v>202</v>
      </c>
      <c r="B46" s="13"/>
      <c r="C46" s="15" t="s">
        <v>400</v>
      </c>
      <c r="D46" s="33"/>
      <c r="E46" s="33"/>
      <c r="F46" s="33"/>
      <c r="G46" s="33"/>
      <c r="H46" s="33"/>
    </row>
    <row r="47" spans="1:8" ht="12.75">
      <c r="A47" s="11"/>
      <c r="B47" s="13" t="s">
        <v>293</v>
      </c>
      <c r="C47" s="12" t="s">
        <v>203</v>
      </c>
      <c r="D47" s="33">
        <v>478000</v>
      </c>
      <c r="E47" s="33">
        <v>478000</v>
      </c>
      <c r="F47" s="39" t="s">
        <v>100</v>
      </c>
      <c r="G47" s="39" t="s">
        <v>100</v>
      </c>
      <c r="H47" s="39" t="s">
        <v>100</v>
      </c>
    </row>
    <row r="48" spans="1:8" ht="12.75">
      <c r="A48" s="11"/>
      <c r="B48" s="13" t="s">
        <v>294</v>
      </c>
      <c r="C48" s="12" t="s">
        <v>204</v>
      </c>
      <c r="D48" s="33">
        <v>323800</v>
      </c>
      <c r="E48" s="33">
        <v>323800</v>
      </c>
      <c r="F48" s="39" t="s">
        <v>100</v>
      </c>
      <c r="G48" s="39" t="s">
        <v>100</v>
      </c>
      <c r="H48" s="39" t="s">
        <v>100</v>
      </c>
    </row>
    <row r="49" spans="1:8" ht="12.75">
      <c r="A49" s="11"/>
      <c r="B49" s="13" t="s">
        <v>295</v>
      </c>
      <c r="C49" s="12" t="s">
        <v>205</v>
      </c>
      <c r="D49" s="33">
        <v>84000</v>
      </c>
      <c r="E49" s="33">
        <v>84000</v>
      </c>
      <c r="F49" s="39" t="s">
        <v>100</v>
      </c>
      <c r="G49" s="39" t="s">
        <v>100</v>
      </c>
      <c r="H49" s="39" t="s">
        <v>100</v>
      </c>
    </row>
    <row r="50" spans="1:8" ht="12.75">
      <c r="A50" s="11"/>
      <c r="B50" s="13" t="s">
        <v>296</v>
      </c>
      <c r="C50" s="12" t="s">
        <v>206</v>
      </c>
      <c r="D50" s="33">
        <v>25500</v>
      </c>
      <c r="E50" s="33">
        <v>25500</v>
      </c>
      <c r="F50" s="39" t="s">
        <v>100</v>
      </c>
      <c r="G50" s="39" t="s">
        <v>100</v>
      </c>
      <c r="H50" s="39" t="s">
        <v>100</v>
      </c>
    </row>
    <row r="51" spans="1:8" ht="12.75">
      <c r="A51" s="11"/>
      <c r="B51" s="13" t="s">
        <v>297</v>
      </c>
      <c r="C51" s="12" t="s">
        <v>207</v>
      </c>
      <c r="D51" s="33">
        <v>2200</v>
      </c>
      <c r="E51" s="33">
        <v>2200</v>
      </c>
      <c r="F51" s="39" t="s">
        <v>100</v>
      </c>
      <c r="G51" s="39" t="s">
        <v>100</v>
      </c>
      <c r="H51" s="39" t="s">
        <v>100</v>
      </c>
    </row>
    <row r="52" spans="1:8" ht="12.75">
      <c r="A52" s="11"/>
      <c r="B52" s="13" t="s">
        <v>275</v>
      </c>
      <c r="C52" s="12" t="s">
        <v>311</v>
      </c>
      <c r="D52" s="33">
        <v>10300</v>
      </c>
      <c r="E52" s="33">
        <v>10300</v>
      </c>
      <c r="F52" s="39" t="s">
        <v>100</v>
      </c>
      <c r="G52" s="39" t="s">
        <v>100</v>
      </c>
      <c r="H52" s="39" t="s">
        <v>100</v>
      </c>
    </row>
    <row r="53" spans="1:8" ht="12.75">
      <c r="A53" s="11"/>
      <c r="B53" s="13" t="s">
        <v>276</v>
      </c>
      <c r="C53" s="12" t="s">
        <v>195</v>
      </c>
      <c r="D53" s="33">
        <v>1300</v>
      </c>
      <c r="E53" s="33">
        <v>1300</v>
      </c>
      <c r="F53" s="39" t="s">
        <v>100</v>
      </c>
      <c r="G53" s="39" t="s">
        <v>100</v>
      </c>
      <c r="H53" s="39" t="s">
        <v>100</v>
      </c>
    </row>
    <row r="54" spans="1:8" ht="12.75">
      <c r="A54" s="11"/>
      <c r="B54" s="18"/>
      <c r="C54" s="84" t="s">
        <v>208</v>
      </c>
      <c r="D54" s="53">
        <f>SUM(D47:D53)</f>
        <v>925100</v>
      </c>
      <c r="E54" s="53">
        <f>SUM(E47:E53)</f>
        <v>925100</v>
      </c>
      <c r="F54" s="19" t="s">
        <v>100</v>
      </c>
      <c r="G54" s="19" t="s">
        <v>100</v>
      </c>
      <c r="H54" s="19" t="s">
        <v>100</v>
      </c>
    </row>
    <row r="55" spans="1:8" ht="38.25">
      <c r="A55" s="128">
        <v>75616</v>
      </c>
      <c r="B55" s="13"/>
      <c r="C55" s="27" t="s">
        <v>499</v>
      </c>
      <c r="D55" s="32"/>
      <c r="E55" s="32"/>
      <c r="F55" s="306"/>
      <c r="G55" s="306"/>
      <c r="H55" s="306"/>
    </row>
    <row r="56" spans="1:8" ht="12.75">
      <c r="A56" s="11"/>
      <c r="B56" s="126" t="s">
        <v>293</v>
      </c>
      <c r="C56" s="12" t="s">
        <v>203</v>
      </c>
      <c r="D56" s="33">
        <v>351700</v>
      </c>
      <c r="E56" s="33">
        <v>351700</v>
      </c>
      <c r="F56" s="39" t="s">
        <v>100</v>
      </c>
      <c r="G56" s="39" t="s">
        <v>100</v>
      </c>
      <c r="H56" s="39" t="s">
        <v>100</v>
      </c>
    </row>
    <row r="57" spans="1:8" ht="12.75">
      <c r="A57" s="11"/>
      <c r="B57" s="156" t="s">
        <v>294</v>
      </c>
      <c r="C57" s="242" t="s">
        <v>204</v>
      </c>
      <c r="D57" s="33">
        <v>500300</v>
      </c>
      <c r="E57" s="33">
        <v>500300</v>
      </c>
      <c r="F57" s="39" t="s">
        <v>100</v>
      </c>
      <c r="G57" s="249" t="s">
        <v>100</v>
      </c>
      <c r="H57" s="39" t="s">
        <v>100</v>
      </c>
    </row>
    <row r="58" spans="1:8" ht="12.75">
      <c r="A58" s="11"/>
      <c r="B58" s="13" t="s">
        <v>295</v>
      </c>
      <c r="C58" s="12" t="s">
        <v>205</v>
      </c>
      <c r="D58" s="33">
        <v>1700</v>
      </c>
      <c r="E58" s="33">
        <v>1700</v>
      </c>
      <c r="F58" s="39" t="s">
        <v>100</v>
      </c>
      <c r="G58" s="39" t="s">
        <v>100</v>
      </c>
      <c r="H58" s="39" t="s">
        <v>100</v>
      </c>
    </row>
    <row r="59" spans="1:8" ht="12.75">
      <c r="A59" s="11"/>
      <c r="B59" s="13" t="s">
        <v>296</v>
      </c>
      <c r="C59" s="12" t="s">
        <v>206</v>
      </c>
      <c r="D59" s="33">
        <v>57100</v>
      </c>
      <c r="E59" s="33">
        <v>57100</v>
      </c>
      <c r="F59" s="39" t="s">
        <v>100</v>
      </c>
      <c r="G59" s="39" t="s">
        <v>100</v>
      </c>
      <c r="H59" s="39" t="s">
        <v>100</v>
      </c>
    </row>
    <row r="60" spans="1:8" ht="12.75">
      <c r="A60" s="11"/>
      <c r="B60" s="13" t="s">
        <v>286</v>
      </c>
      <c r="C60" s="12" t="s">
        <v>209</v>
      </c>
      <c r="D60" s="33">
        <v>1000</v>
      </c>
      <c r="E60" s="33">
        <v>1000</v>
      </c>
      <c r="F60" s="39" t="s">
        <v>100</v>
      </c>
      <c r="G60" s="39" t="s">
        <v>100</v>
      </c>
      <c r="H60" s="39" t="s">
        <v>100</v>
      </c>
    </row>
    <row r="61" spans="1:8" ht="12.75">
      <c r="A61" s="11"/>
      <c r="B61" s="13" t="s">
        <v>287</v>
      </c>
      <c r="C61" s="12" t="s">
        <v>500</v>
      </c>
      <c r="D61" s="33">
        <v>1950</v>
      </c>
      <c r="E61" s="33">
        <v>1950</v>
      </c>
      <c r="F61" s="39" t="s">
        <v>100</v>
      </c>
      <c r="G61" s="39" t="s">
        <v>100</v>
      </c>
      <c r="H61" s="39" t="s">
        <v>100</v>
      </c>
    </row>
    <row r="62" spans="1:8" ht="12.75">
      <c r="A62" s="11"/>
      <c r="B62" s="13" t="s">
        <v>288</v>
      </c>
      <c r="C62" s="12" t="s">
        <v>211</v>
      </c>
      <c r="D62" s="33">
        <v>800</v>
      </c>
      <c r="E62" s="33">
        <v>800</v>
      </c>
      <c r="F62" s="39" t="s">
        <v>100</v>
      </c>
      <c r="G62" s="39" t="s">
        <v>100</v>
      </c>
      <c r="H62" s="39" t="s">
        <v>100</v>
      </c>
    </row>
    <row r="63" spans="1:8" ht="12.75">
      <c r="A63" s="11"/>
      <c r="B63" s="13" t="s">
        <v>289</v>
      </c>
      <c r="C63" s="12" t="s">
        <v>401</v>
      </c>
      <c r="D63" s="33">
        <v>1300</v>
      </c>
      <c r="E63" s="33">
        <v>1300</v>
      </c>
      <c r="F63" s="39" t="s">
        <v>100</v>
      </c>
      <c r="G63" s="39" t="s">
        <v>100</v>
      </c>
      <c r="H63" s="39" t="s">
        <v>100</v>
      </c>
    </row>
    <row r="64" spans="1:8" ht="12.75">
      <c r="A64" s="11"/>
      <c r="B64" s="13" t="s">
        <v>297</v>
      </c>
      <c r="C64" s="12" t="s">
        <v>207</v>
      </c>
      <c r="D64" s="33">
        <v>35800</v>
      </c>
      <c r="E64" s="33">
        <v>35800</v>
      </c>
      <c r="F64" s="39" t="s">
        <v>100</v>
      </c>
      <c r="G64" s="39" t="s">
        <v>100</v>
      </c>
      <c r="H64" s="39" t="s">
        <v>100</v>
      </c>
    </row>
    <row r="65" spans="1:8" ht="12.75">
      <c r="A65" s="11"/>
      <c r="B65" s="13" t="s">
        <v>275</v>
      </c>
      <c r="C65" s="12" t="s">
        <v>262</v>
      </c>
      <c r="D65" s="33">
        <v>11650</v>
      </c>
      <c r="E65" s="33">
        <v>11650</v>
      </c>
      <c r="F65" s="39" t="s">
        <v>100</v>
      </c>
      <c r="G65" s="39" t="s">
        <v>100</v>
      </c>
      <c r="H65" s="39" t="s">
        <v>100</v>
      </c>
    </row>
    <row r="66" spans="1:8" ht="12.75">
      <c r="A66" s="11"/>
      <c r="B66" s="13" t="s">
        <v>276</v>
      </c>
      <c r="C66" s="14" t="s">
        <v>195</v>
      </c>
      <c r="D66" s="34">
        <v>1100</v>
      </c>
      <c r="E66" s="34">
        <v>1100</v>
      </c>
      <c r="F66" s="35" t="s">
        <v>100</v>
      </c>
      <c r="G66" s="35" t="s">
        <v>100</v>
      </c>
      <c r="H66" s="35" t="s">
        <v>100</v>
      </c>
    </row>
    <row r="67" spans="1:8" ht="13.5" thickBot="1">
      <c r="A67" s="283"/>
      <c r="B67" s="274"/>
      <c r="C67" s="506" t="s">
        <v>393</v>
      </c>
      <c r="D67" s="294">
        <f>SUM(D56:D66)</f>
        <v>964400</v>
      </c>
      <c r="E67" s="294">
        <f>SUM(E56:E66)</f>
        <v>964400</v>
      </c>
      <c r="F67" s="295" t="s">
        <v>100</v>
      </c>
      <c r="G67" s="295" t="s">
        <v>100</v>
      </c>
      <c r="H67" s="295" t="s">
        <v>100</v>
      </c>
    </row>
    <row r="68" spans="1:8" ht="12.75">
      <c r="A68" s="2" t="s">
        <v>10</v>
      </c>
      <c r="B68" s="2" t="s">
        <v>11</v>
      </c>
      <c r="C68" s="2" t="s">
        <v>12</v>
      </c>
      <c r="D68" s="2" t="s">
        <v>13</v>
      </c>
      <c r="E68" s="2" t="s">
        <v>14</v>
      </c>
      <c r="F68" s="2" t="s">
        <v>15</v>
      </c>
      <c r="G68" s="2" t="s">
        <v>16</v>
      </c>
      <c r="H68" s="2" t="s">
        <v>17</v>
      </c>
    </row>
    <row r="69" spans="1:8" ht="27" customHeight="1">
      <c r="A69" s="472" t="s">
        <v>212</v>
      </c>
      <c r="B69" s="23"/>
      <c r="C69" s="15" t="s">
        <v>213</v>
      </c>
      <c r="D69" s="33"/>
      <c r="E69" s="33"/>
      <c r="F69" s="33"/>
      <c r="G69" s="33"/>
      <c r="H69" s="33"/>
    </row>
    <row r="70" spans="1:8" ht="12.75">
      <c r="A70" s="472"/>
      <c r="B70" s="13" t="s">
        <v>283</v>
      </c>
      <c r="C70" s="12" t="s">
        <v>214</v>
      </c>
      <c r="D70" s="33">
        <v>20200</v>
      </c>
      <c r="E70" s="33">
        <v>20200</v>
      </c>
      <c r="F70" s="39" t="s">
        <v>100</v>
      </c>
      <c r="G70" s="39" t="s">
        <v>100</v>
      </c>
      <c r="H70" s="39" t="s">
        <v>100</v>
      </c>
    </row>
    <row r="71" spans="1:8" ht="12.75">
      <c r="A71" s="472"/>
      <c r="B71" s="13" t="s">
        <v>284</v>
      </c>
      <c r="C71" s="12" t="s">
        <v>215</v>
      </c>
      <c r="D71" s="33">
        <v>49100</v>
      </c>
      <c r="E71" s="33">
        <v>49100</v>
      </c>
      <c r="F71" s="39" t="s">
        <v>100</v>
      </c>
      <c r="G71" s="39" t="s">
        <v>100</v>
      </c>
      <c r="H71" s="39" t="s">
        <v>100</v>
      </c>
    </row>
    <row r="72" spans="1:8" ht="12.75">
      <c r="A72" s="11"/>
      <c r="B72" s="13" t="s">
        <v>285</v>
      </c>
      <c r="C72" s="12" t="s">
        <v>229</v>
      </c>
      <c r="D72" s="33">
        <v>60000</v>
      </c>
      <c r="E72" s="33">
        <v>60000</v>
      </c>
      <c r="F72" s="39" t="s">
        <v>100</v>
      </c>
      <c r="G72" s="39" t="s">
        <v>100</v>
      </c>
      <c r="H72" s="39" t="s">
        <v>100</v>
      </c>
    </row>
    <row r="73" spans="1:8" ht="27" customHeight="1">
      <c r="A73" s="11"/>
      <c r="B73" s="13" t="s">
        <v>298</v>
      </c>
      <c r="C73" s="63" t="s">
        <v>501</v>
      </c>
      <c r="D73" s="33">
        <v>2100</v>
      </c>
      <c r="E73" s="33">
        <v>2100</v>
      </c>
      <c r="F73" s="39" t="s">
        <v>100</v>
      </c>
      <c r="G73" s="39" t="s">
        <v>100</v>
      </c>
      <c r="H73" s="39" t="s">
        <v>100</v>
      </c>
    </row>
    <row r="74" spans="1:8" ht="12.75">
      <c r="A74" s="11"/>
      <c r="B74" s="18"/>
      <c r="C74" s="84" t="s">
        <v>216</v>
      </c>
      <c r="D74" s="53">
        <f>SUM(D70:D73)</f>
        <v>131400</v>
      </c>
      <c r="E74" s="53">
        <f>SUM(E70:E73)</f>
        <v>131400</v>
      </c>
      <c r="F74" s="19" t="s">
        <v>100</v>
      </c>
      <c r="G74" s="19" t="s">
        <v>100</v>
      </c>
      <c r="H74" s="19" t="s">
        <v>100</v>
      </c>
    </row>
    <row r="75" spans="1:8" ht="13.5" customHeight="1">
      <c r="A75" s="472">
        <v>75621</v>
      </c>
      <c r="B75" s="13"/>
      <c r="C75" s="15" t="s">
        <v>313</v>
      </c>
      <c r="D75" s="33"/>
      <c r="E75" s="33"/>
      <c r="F75" s="33"/>
      <c r="G75" s="33"/>
      <c r="H75" s="33"/>
    </row>
    <row r="76" spans="1:8" ht="12.75">
      <c r="A76" s="472"/>
      <c r="B76" s="13" t="s">
        <v>281</v>
      </c>
      <c r="C76" s="12" t="s">
        <v>502</v>
      </c>
      <c r="D76" s="33">
        <v>667502</v>
      </c>
      <c r="E76" s="33">
        <v>667502</v>
      </c>
      <c r="F76" s="39" t="s">
        <v>100</v>
      </c>
      <c r="G76" s="39" t="s">
        <v>100</v>
      </c>
      <c r="H76" s="39" t="s">
        <v>100</v>
      </c>
    </row>
    <row r="77" spans="1:8" ht="12.75">
      <c r="A77" s="11"/>
      <c r="B77" s="13" t="s">
        <v>282</v>
      </c>
      <c r="C77" s="63" t="s">
        <v>503</v>
      </c>
      <c r="D77" s="33">
        <v>1548</v>
      </c>
      <c r="E77" s="33">
        <v>1548</v>
      </c>
      <c r="F77" s="39" t="s">
        <v>100</v>
      </c>
      <c r="G77" s="39" t="s">
        <v>100</v>
      </c>
      <c r="H77" s="39" t="s">
        <v>100</v>
      </c>
    </row>
    <row r="78" spans="1:8" ht="12.75">
      <c r="A78" s="16"/>
      <c r="B78" s="18"/>
      <c r="C78" s="84" t="s">
        <v>218</v>
      </c>
      <c r="D78" s="53">
        <f>SUM(D76:D77)</f>
        <v>669050</v>
      </c>
      <c r="E78" s="53">
        <f>SUM(E76:E77)</f>
        <v>669050</v>
      </c>
      <c r="F78" s="19" t="s">
        <v>100</v>
      </c>
      <c r="G78" s="19" t="s">
        <v>100</v>
      </c>
      <c r="H78" s="19" t="s">
        <v>100</v>
      </c>
    </row>
    <row r="79" spans="1:8" ht="12.75">
      <c r="A79" s="68"/>
      <c r="B79" s="95"/>
      <c r="C79" s="25" t="s">
        <v>219</v>
      </c>
      <c r="D79" s="37">
        <f>SUM(D78,D74,D67,D54,D45)</f>
        <v>2692500</v>
      </c>
      <c r="E79" s="37">
        <f>SUM(E78,E74,E67,E54,E45)</f>
        <v>2692500</v>
      </c>
      <c r="F79" s="38" t="s">
        <v>100</v>
      </c>
      <c r="G79" s="38" t="s">
        <v>100</v>
      </c>
      <c r="H79" s="38" t="s">
        <v>100</v>
      </c>
    </row>
    <row r="80" spans="1:8" ht="12.75">
      <c r="A80" s="109" t="s">
        <v>111</v>
      </c>
      <c r="B80" s="129"/>
      <c r="C80" s="122" t="s">
        <v>114</v>
      </c>
      <c r="D80" s="32"/>
      <c r="E80" s="32"/>
      <c r="F80" s="32"/>
      <c r="G80" s="32"/>
      <c r="H80" s="32"/>
    </row>
    <row r="81" spans="1:8" ht="12.75">
      <c r="A81" s="128">
        <v>75814</v>
      </c>
      <c r="B81" s="13"/>
      <c r="C81" s="15" t="s">
        <v>115</v>
      </c>
      <c r="D81" s="33"/>
      <c r="E81" s="33"/>
      <c r="F81" s="39"/>
      <c r="G81" s="39"/>
      <c r="H81" s="39"/>
    </row>
    <row r="82" spans="1:8" ht="13.5" customHeight="1">
      <c r="A82" s="469"/>
      <c r="B82" s="13" t="s">
        <v>276</v>
      </c>
      <c r="C82" s="12" t="s">
        <v>195</v>
      </c>
      <c r="D82" s="33">
        <v>4095</v>
      </c>
      <c r="E82" s="33">
        <v>4095</v>
      </c>
      <c r="F82" s="39" t="s">
        <v>100</v>
      </c>
      <c r="G82" s="39" t="s">
        <v>100</v>
      </c>
      <c r="H82" s="39" t="s">
        <v>100</v>
      </c>
    </row>
    <row r="83" spans="1:8" ht="12.75">
      <c r="A83" s="68"/>
      <c r="B83" s="95"/>
      <c r="C83" s="25" t="s">
        <v>122</v>
      </c>
      <c r="D83" s="37">
        <f>SUM(D82)</f>
        <v>4095</v>
      </c>
      <c r="E83" s="37">
        <f>SUM(E82)</f>
        <v>4095</v>
      </c>
      <c r="F83" s="38" t="s">
        <v>100</v>
      </c>
      <c r="G83" s="38" t="s">
        <v>100</v>
      </c>
      <c r="H83" s="38" t="s">
        <v>100</v>
      </c>
    </row>
    <row r="84" spans="1:8" ht="12.75">
      <c r="A84" s="109" t="s">
        <v>156</v>
      </c>
      <c r="B84" s="129"/>
      <c r="C84" s="122" t="s">
        <v>157</v>
      </c>
      <c r="D84" s="32"/>
      <c r="E84" s="32"/>
      <c r="F84" s="32"/>
      <c r="G84" s="32"/>
      <c r="H84" s="32"/>
    </row>
    <row r="85" spans="1:8" ht="12.75">
      <c r="A85" s="128">
        <v>90002</v>
      </c>
      <c r="B85" s="94"/>
      <c r="C85" s="15" t="s">
        <v>160</v>
      </c>
      <c r="D85" s="33"/>
      <c r="E85" s="33"/>
      <c r="F85" s="33"/>
      <c r="G85" s="33"/>
      <c r="H85" s="33"/>
    </row>
    <row r="86" spans="1:8" ht="12.75">
      <c r="A86" s="11"/>
      <c r="B86" s="13" t="s">
        <v>291</v>
      </c>
      <c r="C86" s="12" t="s">
        <v>192</v>
      </c>
      <c r="D86" s="33">
        <v>121000</v>
      </c>
      <c r="E86" s="33">
        <v>121000</v>
      </c>
      <c r="F86" s="39" t="s">
        <v>100</v>
      </c>
      <c r="G86" s="39" t="s">
        <v>100</v>
      </c>
      <c r="H86" s="39" t="s">
        <v>100</v>
      </c>
    </row>
    <row r="87" spans="1:8" ht="12.75">
      <c r="A87" s="128">
        <v>90095</v>
      </c>
      <c r="B87" s="93"/>
      <c r="C87" s="47" t="s">
        <v>28</v>
      </c>
      <c r="D87" s="48"/>
      <c r="E87" s="48"/>
      <c r="F87" s="48"/>
      <c r="G87" s="48"/>
      <c r="H87" s="48"/>
    </row>
    <row r="88" spans="1:8" ht="12.75">
      <c r="A88" s="16"/>
      <c r="B88" s="18" t="s">
        <v>272</v>
      </c>
      <c r="C88" s="14" t="s">
        <v>187</v>
      </c>
      <c r="D88" s="34">
        <v>400</v>
      </c>
      <c r="E88" s="34">
        <v>400</v>
      </c>
      <c r="F88" s="35" t="s">
        <v>100</v>
      </c>
      <c r="G88" s="35" t="s">
        <v>100</v>
      </c>
      <c r="H88" s="35" t="s">
        <v>100</v>
      </c>
    </row>
    <row r="89" spans="1:8" ht="12.75">
      <c r="A89" s="68"/>
      <c r="B89" s="95"/>
      <c r="C89" s="25" t="s">
        <v>166</v>
      </c>
      <c r="D89" s="37">
        <f>SUM(D88,D86)</f>
        <v>121400</v>
      </c>
      <c r="E89" s="37">
        <f>SUM(E88,E86)</f>
        <v>121400</v>
      </c>
      <c r="F89" s="38" t="s">
        <v>100</v>
      </c>
      <c r="G89" s="38" t="s">
        <v>100</v>
      </c>
      <c r="H89" s="38" t="s">
        <v>100</v>
      </c>
    </row>
    <row r="90" spans="1:8" ht="12.75">
      <c r="A90" s="109" t="s">
        <v>167</v>
      </c>
      <c r="B90" s="351"/>
      <c r="C90" s="122" t="s">
        <v>169</v>
      </c>
      <c r="D90" s="32"/>
      <c r="E90" s="32"/>
      <c r="F90" s="32"/>
      <c r="G90" s="32"/>
      <c r="H90" s="32"/>
    </row>
    <row r="91" spans="1:8" ht="12.75">
      <c r="A91" s="128" t="s">
        <v>168</v>
      </c>
      <c r="B91" s="13"/>
      <c r="C91" s="15" t="s">
        <v>170</v>
      </c>
      <c r="D91" s="33"/>
      <c r="E91" s="33"/>
      <c r="F91" s="33"/>
      <c r="G91" s="33"/>
      <c r="H91" s="33"/>
    </row>
    <row r="92" spans="1:8" ht="24.75" customHeight="1">
      <c r="A92" s="10"/>
      <c r="B92" s="156" t="s">
        <v>273</v>
      </c>
      <c r="C92" s="12" t="s">
        <v>504</v>
      </c>
      <c r="D92" s="33">
        <v>8100</v>
      </c>
      <c r="E92" s="33">
        <v>8100</v>
      </c>
      <c r="F92" s="39" t="s">
        <v>100</v>
      </c>
      <c r="G92" s="39" t="s">
        <v>100</v>
      </c>
      <c r="H92" s="39" t="s">
        <v>100</v>
      </c>
    </row>
    <row r="93" spans="1:8" ht="12.75">
      <c r="A93" s="16"/>
      <c r="B93" s="218" t="s">
        <v>275</v>
      </c>
      <c r="C93" s="14" t="s">
        <v>226</v>
      </c>
      <c r="D93" s="34">
        <v>250</v>
      </c>
      <c r="E93" s="34">
        <v>250</v>
      </c>
      <c r="F93" s="39" t="s">
        <v>100</v>
      </c>
      <c r="G93" s="39" t="s">
        <v>100</v>
      </c>
      <c r="H93" s="39" t="s">
        <v>100</v>
      </c>
    </row>
    <row r="94" spans="1:8" ht="15.75">
      <c r="A94" s="309"/>
      <c r="B94" s="95"/>
      <c r="C94" s="25" t="s">
        <v>174</v>
      </c>
      <c r="D94" s="37">
        <f>SUM(D92:D93)</f>
        <v>8350</v>
      </c>
      <c r="E94" s="37">
        <f>SUM(E92:E93)</f>
        <v>8350</v>
      </c>
      <c r="F94" s="38" t="s">
        <v>100</v>
      </c>
      <c r="G94" s="38" t="s">
        <v>100</v>
      </c>
      <c r="H94" s="38" t="s">
        <v>100</v>
      </c>
    </row>
    <row r="95" spans="1:8" ht="19.5" thickBot="1">
      <c r="A95" s="501"/>
      <c r="B95" s="502"/>
      <c r="C95" s="503" t="s">
        <v>223</v>
      </c>
      <c r="D95" s="504">
        <f>SUM(D94,D89,D83,D79,D40,D36,D31,D15)</f>
        <v>3414395</v>
      </c>
      <c r="E95" s="504">
        <f>SUM(E94,E89,E83,E79,E40,E36,E31,E15)</f>
        <v>3414395</v>
      </c>
      <c r="F95" s="505" t="s">
        <v>100</v>
      </c>
      <c r="G95" s="505" t="s">
        <v>100</v>
      </c>
      <c r="H95" s="505" t="s">
        <v>100</v>
      </c>
    </row>
    <row r="96" spans="1:8" ht="15.75" customHeight="1">
      <c r="A96" s="104"/>
      <c r="B96" s="497"/>
      <c r="C96" s="498"/>
      <c r="D96" s="499"/>
      <c r="E96" s="499"/>
      <c r="F96" s="500"/>
      <c r="G96" s="500"/>
      <c r="H96" s="500"/>
    </row>
    <row r="97" spans="1:8" ht="12" customHeight="1">
      <c r="A97" s="111"/>
      <c r="B97" s="313"/>
      <c r="C97" s="314"/>
      <c r="D97" s="315"/>
      <c r="E97" s="315"/>
      <c r="F97" s="316"/>
      <c r="G97" s="316"/>
      <c r="H97" s="316"/>
    </row>
    <row r="98" spans="1:8" ht="12.75">
      <c r="A98" s="9" t="s">
        <v>0</v>
      </c>
      <c r="B98" s="73"/>
      <c r="C98" s="73"/>
      <c r="D98" s="73"/>
      <c r="E98" s="104"/>
      <c r="F98" s="104"/>
      <c r="G98" s="104"/>
      <c r="H98" s="261"/>
    </row>
    <row r="99" spans="1:8" ht="12.75" customHeight="1">
      <c r="A99" s="455" t="s">
        <v>5</v>
      </c>
      <c r="B99" s="480" t="s">
        <v>1</v>
      </c>
      <c r="C99" s="480" t="s">
        <v>2</v>
      </c>
      <c r="D99" s="480" t="s">
        <v>3</v>
      </c>
      <c r="E99" s="477" t="s">
        <v>4</v>
      </c>
      <c r="F99" s="404"/>
      <c r="G99" s="404"/>
      <c r="H99" s="405"/>
    </row>
    <row r="100" spans="1:8" ht="12.75">
      <c r="A100" s="480"/>
      <c r="B100" s="480"/>
      <c r="C100" s="480"/>
      <c r="D100" s="480"/>
      <c r="E100" s="457"/>
      <c r="F100" s="434"/>
      <c r="G100" s="434"/>
      <c r="H100" s="435"/>
    </row>
    <row r="101" spans="1:8" ht="97.5" customHeight="1">
      <c r="A101" s="9"/>
      <c r="B101" s="453"/>
      <c r="C101" s="453"/>
      <c r="D101" s="453"/>
      <c r="E101" s="3" t="s">
        <v>6</v>
      </c>
      <c r="F101" s="3" t="s">
        <v>7</v>
      </c>
      <c r="G101" s="3" t="s">
        <v>8</v>
      </c>
      <c r="H101" s="3" t="s">
        <v>9</v>
      </c>
    </row>
    <row r="102" spans="1:8" ht="12.75">
      <c r="A102" s="493">
        <v>1</v>
      </c>
      <c r="B102" s="2" t="s">
        <v>11</v>
      </c>
      <c r="C102" s="2">
        <v>3</v>
      </c>
      <c r="D102" s="2" t="s">
        <v>13</v>
      </c>
      <c r="E102" s="2" t="s">
        <v>14</v>
      </c>
      <c r="F102" s="2" t="s">
        <v>15</v>
      </c>
      <c r="G102" s="2" t="s">
        <v>16</v>
      </c>
      <c r="H102" s="2" t="s">
        <v>17</v>
      </c>
    </row>
    <row r="103" spans="1:8" ht="12.75">
      <c r="A103" s="109" t="s">
        <v>18</v>
      </c>
      <c r="B103" s="4"/>
      <c r="C103" s="122" t="s">
        <v>20</v>
      </c>
      <c r="D103" s="32"/>
      <c r="E103" s="32"/>
      <c r="F103" s="32"/>
      <c r="G103" s="32"/>
      <c r="H103" s="32"/>
    </row>
    <row r="104" spans="1:8" ht="12.75" customHeight="1">
      <c r="A104" s="391" t="s">
        <v>22</v>
      </c>
      <c r="B104" s="17"/>
      <c r="C104" s="15" t="s">
        <v>24</v>
      </c>
      <c r="D104" s="33"/>
      <c r="E104" s="33"/>
      <c r="F104" s="39"/>
      <c r="G104" s="39"/>
      <c r="H104" s="39"/>
    </row>
    <row r="105" spans="1:8" ht="25.5">
      <c r="A105" s="11"/>
      <c r="B105" s="9">
        <v>2850</v>
      </c>
      <c r="C105" s="14" t="s">
        <v>25</v>
      </c>
      <c r="D105" s="34">
        <v>16482</v>
      </c>
      <c r="E105" s="34">
        <v>16482</v>
      </c>
      <c r="F105" s="35" t="s">
        <v>100</v>
      </c>
      <c r="G105" s="35" t="s">
        <v>100</v>
      </c>
      <c r="H105" s="35" t="s">
        <v>100</v>
      </c>
    </row>
    <row r="106" spans="1:8" ht="12.75">
      <c r="A106" s="391" t="s">
        <v>26</v>
      </c>
      <c r="B106" s="4"/>
      <c r="C106" s="27" t="s">
        <v>505</v>
      </c>
      <c r="D106" s="33"/>
      <c r="E106" s="33"/>
      <c r="F106" s="39"/>
      <c r="G106" s="39"/>
      <c r="H106" s="39"/>
    </row>
    <row r="107" spans="1:8" ht="12.75">
      <c r="A107" s="217"/>
      <c r="B107" s="11">
        <v>4300</v>
      </c>
      <c r="C107" s="63" t="s">
        <v>21</v>
      </c>
      <c r="D107" s="33">
        <v>330</v>
      </c>
      <c r="E107" s="33">
        <v>330</v>
      </c>
      <c r="F107" s="39" t="s">
        <v>100</v>
      </c>
      <c r="G107" s="39" t="s">
        <v>100</v>
      </c>
      <c r="H107" s="39" t="s">
        <v>100</v>
      </c>
    </row>
    <row r="108" spans="1:8" ht="12.75">
      <c r="A108" s="217"/>
      <c r="B108" s="11">
        <v>4430</v>
      </c>
      <c r="C108" s="63" t="s">
        <v>44</v>
      </c>
      <c r="D108" s="33">
        <v>218</v>
      </c>
      <c r="E108" s="33">
        <v>218</v>
      </c>
      <c r="F108" s="39" t="s">
        <v>100</v>
      </c>
      <c r="G108" s="39" t="s">
        <v>100</v>
      </c>
      <c r="H108" s="39" t="s">
        <v>100</v>
      </c>
    </row>
    <row r="109" spans="1:8" ht="12.75">
      <c r="A109" s="16"/>
      <c r="B109" s="9"/>
      <c r="C109" s="78" t="s">
        <v>29</v>
      </c>
      <c r="D109" s="48">
        <f>SUM(D107:D108)</f>
        <v>548</v>
      </c>
      <c r="E109" s="48">
        <f>SUM(E107:E108)</f>
        <v>548</v>
      </c>
      <c r="F109" s="56" t="s">
        <v>100</v>
      </c>
      <c r="G109" s="56" t="s">
        <v>100</v>
      </c>
      <c r="H109" s="56" t="s">
        <v>100</v>
      </c>
    </row>
    <row r="110" spans="1:8" ht="12.75">
      <c r="A110" s="68"/>
      <c r="B110" s="26"/>
      <c r="C110" s="25" t="s">
        <v>30</v>
      </c>
      <c r="D110" s="37">
        <f>SUM(D105,D109)</f>
        <v>17030</v>
      </c>
      <c r="E110" s="37">
        <f>SUM(E109,E105)</f>
        <v>17030</v>
      </c>
      <c r="F110" s="38" t="s">
        <v>100</v>
      </c>
      <c r="G110" s="38" t="s">
        <v>100</v>
      </c>
      <c r="H110" s="38" t="s">
        <v>100</v>
      </c>
    </row>
    <row r="111" spans="1:8" ht="12.75" customHeight="1">
      <c r="A111" s="109">
        <v>400</v>
      </c>
      <c r="B111" s="351"/>
      <c r="C111" s="122" t="s">
        <v>269</v>
      </c>
      <c r="D111" s="32"/>
      <c r="E111" s="32"/>
      <c r="F111" s="32"/>
      <c r="G111" s="32"/>
      <c r="H111" s="32"/>
    </row>
    <row r="112" spans="1:8" ht="12.75">
      <c r="A112" s="128">
        <v>40002</v>
      </c>
      <c r="B112" s="13"/>
      <c r="C112" s="15" t="s">
        <v>270</v>
      </c>
      <c r="D112" s="33"/>
      <c r="E112" s="33"/>
      <c r="F112" s="33"/>
      <c r="G112" s="33"/>
      <c r="H112" s="33"/>
    </row>
    <row r="113" spans="1:8" ht="12.75">
      <c r="A113" s="11"/>
      <c r="B113" s="13" t="s">
        <v>32</v>
      </c>
      <c r="C113" s="12" t="s">
        <v>232</v>
      </c>
      <c r="D113" s="33">
        <v>54000</v>
      </c>
      <c r="E113" s="33">
        <v>54000</v>
      </c>
      <c r="F113" s="39" t="s">
        <v>100</v>
      </c>
      <c r="G113" s="39" t="s">
        <v>100</v>
      </c>
      <c r="H113" s="39" t="s">
        <v>100</v>
      </c>
    </row>
    <row r="114" spans="1:8" ht="12.75">
      <c r="A114" s="11"/>
      <c r="B114" s="13"/>
      <c r="C114" s="12" t="s">
        <v>255</v>
      </c>
      <c r="D114" s="48"/>
      <c r="E114" s="48"/>
      <c r="F114" s="56"/>
      <c r="G114" s="56"/>
      <c r="H114" s="56"/>
    </row>
    <row r="115" spans="1:8" ht="25.5">
      <c r="A115" s="317"/>
      <c r="B115" s="13" t="s">
        <v>314</v>
      </c>
      <c r="C115" s="23" t="s">
        <v>592</v>
      </c>
      <c r="D115" s="33">
        <v>54000</v>
      </c>
      <c r="E115" s="33">
        <v>54000</v>
      </c>
      <c r="F115" s="39" t="s">
        <v>100</v>
      </c>
      <c r="G115" s="39" t="s">
        <v>100</v>
      </c>
      <c r="H115" s="39" t="s">
        <v>100</v>
      </c>
    </row>
    <row r="116" spans="1:8" ht="12.75">
      <c r="A116" s="68"/>
      <c r="B116" s="95"/>
      <c r="C116" s="25" t="s">
        <v>268</v>
      </c>
      <c r="D116" s="37">
        <f>SUM(D113)</f>
        <v>54000</v>
      </c>
      <c r="E116" s="37">
        <f>SUM(E113)</f>
        <v>54000</v>
      </c>
      <c r="F116" s="38" t="s">
        <v>100</v>
      </c>
      <c r="G116" s="38" t="s">
        <v>100</v>
      </c>
      <c r="H116" s="38" t="s">
        <v>100</v>
      </c>
    </row>
    <row r="117" spans="1:8" ht="12.75">
      <c r="A117" s="109" t="s">
        <v>31</v>
      </c>
      <c r="B117" s="4"/>
      <c r="C117" s="122" t="s">
        <v>33</v>
      </c>
      <c r="D117" s="33"/>
      <c r="E117" s="33"/>
      <c r="F117" s="33"/>
      <c r="G117" s="33"/>
      <c r="H117" s="33"/>
    </row>
    <row r="118" spans="1:8" ht="12.75">
      <c r="A118" s="327">
        <v>60014</v>
      </c>
      <c r="B118" s="11"/>
      <c r="C118" s="15" t="s">
        <v>34</v>
      </c>
      <c r="D118" s="33"/>
      <c r="E118" s="33"/>
      <c r="F118" s="33"/>
      <c r="G118" s="33"/>
      <c r="H118" s="33"/>
    </row>
    <row r="119" spans="1:8" ht="12.75">
      <c r="A119" s="458"/>
      <c r="B119" s="20">
        <v>4300</v>
      </c>
      <c r="C119" s="21" t="s">
        <v>21</v>
      </c>
      <c r="D119" s="22">
        <v>33500</v>
      </c>
      <c r="E119" s="54" t="s">
        <v>100</v>
      </c>
      <c r="F119" s="54" t="s">
        <v>100</v>
      </c>
      <c r="G119" s="54" t="s">
        <v>100</v>
      </c>
      <c r="H119" s="22">
        <v>33500</v>
      </c>
    </row>
    <row r="120" spans="1:8" ht="12.75">
      <c r="A120" s="472">
        <v>60016</v>
      </c>
      <c r="B120" s="318"/>
      <c r="C120" s="15" t="s">
        <v>35</v>
      </c>
      <c r="D120" s="33"/>
      <c r="E120" s="33"/>
      <c r="F120" s="33"/>
      <c r="G120" s="33"/>
      <c r="H120" s="33"/>
    </row>
    <row r="121" spans="1:8" ht="12.75">
      <c r="A121" s="472"/>
      <c r="B121" s="318">
        <v>4270</v>
      </c>
      <c r="C121" s="12" t="s">
        <v>36</v>
      </c>
      <c r="D121" s="33">
        <v>52500</v>
      </c>
      <c r="E121" s="33">
        <v>52500</v>
      </c>
      <c r="F121" s="39" t="s">
        <v>100</v>
      </c>
      <c r="G121" s="39" t="s">
        <v>100</v>
      </c>
      <c r="H121" s="39" t="s">
        <v>100</v>
      </c>
    </row>
    <row r="122" spans="1:8" ht="12.75">
      <c r="A122" s="480"/>
      <c r="B122" s="11">
        <v>6050</v>
      </c>
      <c r="C122" s="12" t="s">
        <v>232</v>
      </c>
      <c r="D122" s="22">
        <v>12150</v>
      </c>
      <c r="E122" s="22">
        <v>12150</v>
      </c>
      <c r="F122" s="54" t="s">
        <v>100</v>
      </c>
      <c r="G122" s="54" t="s">
        <v>100</v>
      </c>
      <c r="H122" s="54" t="s">
        <v>100</v>
      </c>
    </row>
    <row r="123" spans="1:8" ht="12.75">
      <c r="A123" s="480"/>
      <c r="B123" s="11"/>
      <c r="C123" s="63" t="s">
        <v>361</v>
      </c>
      <c r="D123" s="33"/>
      <c r="E123" s="33"/>
      <c r="F123" s="39"/>
      <c r="G123" s="39"/>
      <c r="H123" s="39"/>
    </row>
    <row r="124" spans="1:8" ht="25.5">
      <c r="A124" s="480"/>
      <c r="B124" s="13" t="s">
        <v>314</v>
      </c>
      <c r="C124" s="100" t="s">
        <v>506</v>
      </c>
      <c r="D124" s="33">
        <v>12150</v>
      </c>
      <c r="E124" s="33">
        <v>12150</v>
      </c>
      <c r="F124" s="39" t="s">
        <v>100</v>
      </c>
      <c r="G124" s="39" t="s">
        <v>100</v>
      </c>
      <c r="H124" s="39" t="s">
        <v>100</v>
      </c>
    </row>
    <row r="125" spans="1:8" ht="12.75">
      <c r="A125" s="9"/>
      <c r="B125" s="9"/>
      <c r="C125" s="85" t="s">
        <v>37</v>
      </c>
      <c r="D125" s="48">
        <f>SUM(D121:D122)</f>
        <v>64650</v>
      </c>
      <c r="E125" s="48">
        <f>SUM(E121:E122)</f>
        <v>64650</v>
      </c>
      <c r="F125" s="56" t="s">
        <v>100</v>
      </c>
      <c r="G125" s="56" t="s">
        <v>100</v>
      </c>
      <c r="H125" s="56" t="s">
        <v>100</v>
      </c>
    </row>
    <row r="126" spans="1:8" ht="12.75">
      <c r="A126" s="311"/>
      <c r="B126" s="270"/>
      <c r="C126" s="31" t="s">
        <v>38</v>
      </c>
      <c r="D126" s="42">
        <f>SUM(D119,D125)</f>
        <v>98150</v>
      </c>
      <c r="E126" s="42">
        <f>SUM(E119,E125)</f>
        <v>64650</v>
      </c>
      <c r="F126" s="43" t="s">
        <v>100</v>
      </c>
      <c r="G126" s="43" t="s">
        <v>100</v>
      </c>
      <c r="H126" s="42">
        <f>SUM(H119:H125)</f>
        <v>33500</v>
      </c>
    </row>
    <row r="127" spans="1:8" ht="12.75">
      <c r="A127" s="493">
        <v>1</v>
      </c>
      <c r="B127" s="2" t="s">
        <v>11</v>
      </c>
      <c r="C127" s="2">
        <v>3</v>
      </c>
      <c r="D127" s="2" t="s">
        <v>13</v>
      </c>
      <c r="E127" s="2" t="s">
        <v>14</v>
      </c>
      <c r="F127" s="2" t="s">
        <v>15</v>
      </c>
      <c r="G127" s="2" t="s">
        <v>16</v>
      </c>
      <c r="H127" s="2" t="s">
        <v>17</v>
      </c>
    </row>
    <row r="128" spans="1:8" ht="12.75">
      <c r="A128" s="109" t="s">
        <v>39</v>
      </c>
      <c r="B128" s="4"/>
      <c r="C128" s="122" t="s">
        <v>42</v>
      </c>
      <c r="D128" s="33"/>
      <c r="E128" s="33"/>
      <c r="F128" s="33"/>
      <c r="G128" s="33"/>
      <c r="H128" s="33"/>
    </row>
    <row r="129" spans="1:8" ht="12.75">
      <c r="A129" s="128" t="s">
        <v>40</v>
      </c>
      <c r="B129" s="11"/>
      <c r="C129" s="15" t="s">
        <v>43</v>
      </c>
      <c r="D129" s="33"/>
      <c r="E129" s="33"/>
      <c r="F129" s="33"/>
      <c r="G129" s="33"/>
      <c r="H129" s="33"/>
    </row>
    <row r="130" spans="1:8" ht="12.75">
      <c r="A130" s="470"/>
      <c r="B130" s="11">
        <v>4210</v>
      </c>
      <c r="C130" s="12" t="s">
        <v>410</v>
      </c>
      <c r="D130" s="33">
        <v>3500</v>
      </c>
      <c r="E130" s="33">
        <v>3500</v>
      </c>
      <c r="F130" s="39" t="s">
        <v>100</v>
      </c>
      <c r="G130" s="39" t="s">
        <v>100</v>
      </c>
      <c r="H130" s="39" t="s">
        <v>100</v>
      </c>
    </row>
    <row r="131" spans="1:8" ht="12.75">
      <c r="A131" s="128"/>
      <c r="B131" s="11">
        <v>4300</v>
      </c>
      <c r="C131" s="12" t="s">
        <v>21</v>
      </c>
      <c r="D131" s="33">
        <v>111250</v>
      </c>
      <c r="E131" s="33">
        <v>111250</v>
      </c>
      <c r="F131" s="39" t="s">
        <v>100</v>
      </c>
      <c r="G131" s="39" t="s">
        <v>100</v>
      </c>
      <c r="H131" s="39" t="s">
        <v>100</v>
      </c>
    </row>
    <row r="132" spans="1:8" ht="12.75">
      <c r="A132" s="128"/>
      <c r="B132" s="11">
        <v>4430</v>
      </c>
      <c r="C132" s="63" t="s">
        <v>44</v>
      </c>
      <c r="D132" s="33">
        <v>250</v>
      </c>
      <c r="E132" s="33">
        <v>250</v>
      </c>
      <c r="F132" s="39" t="s">
        <v>100</v>
      </c>
      <c r="G132" s="39" t="s">
        <v>100</v>
      </c>
      <c r="H132" s="39" t="s">
        <v>100</v>
      </c>
    </row>
    <row r="133" spans="1:8" ht="12.75">
      <c r="A133" s="217"/>
      <c r="B133" s="11">
        <v>6050</v>
      </c>
      <c r="C133" s="63" t="s">
        <v>232</v>
      </c>
      <c r="D133" s="34">
        <v>10000</v>
      </c>
      <c r="E133" s="34">
        <v>10000</v>
      </c>
      <c r="F133" s="35" t="s">
        <v>100</v>
      </c>
      <c r="G133" s="35" t="s">
        <v>100</v>
      </c>
      <c r="H133" s="35" t="s">
        <v>100</v>
      </c>
    </row>
    <row r="134" spans="1:8" ht="12.75">
      <c r="A134" s="217"/>
      <c r="B134" s="11"/>
      <c r="C134" s="100" t="s">
        <v>255</v>
      </c>
      <c r="D134" s="33"/>
      <c r="E134" s="33"/>
      <c r="F134" s="39"/>
      <c r="G134" s="39"/>
      <c r="H134" s="39"/>
    </row>
    <row r="135" spans="1:8" ht="25.5">
      <c r="A135" s="217"/>
      <c r="B135" s="13" t="s">
        <v>314</v>
      </c>
      <c r="C135" s="100" t="s">
        <v>507</v>
      </c>
      <c r="D135" s="33">
        <v>10000</v>
      </c>
      <c r="E135" s="33">
        <v>10000</v>
      </c>
      <c r="F135" s="39" t="s">
        <v>100</v>
      </c>
      <c r="G135" s="39" t="s">
        <v>100</v>
      </c>
      <c r="H135" s="39" t="s">
        <v>100</v>
      </c>
    </row>
    <row r="136" spans="1:8" ht="12.75">
      <c r="A136" s="458"/>
      <c r="B136" s="20"/>
      <c r="C136" s="80" t="s">
        <v>45</v>
      </c>
      <c r="D136" s="51">
        <f>SUM(D130:D133)</f>
        <v>125000</v>
      </c>
      <c r="E136" s="51">
        <f>SUM(E130:E133)</f>
        <v>125000</v>
      </c>
      <c r="F136" s="52" t="s">
        <v>100</v>
      </c>
      <c r="G136" s="52" t="s">
        <v>100</v>
      </c>
      <c r="H136" s="52" t="s">
        <v>100</v>
      </c>
    </row>
    <row r="137" spans="1:8" ht="12.75">
      <c r="A137" s="128" t="s">
        <v>46</v>
      </c>
      <c r="B137" s="11"/>
      <c r="C137" s="15" t="s">
        <v>28</v>
      </c>
      <c r="D137" s="33"/>
      <c r="E137" s="33"/>
      <c r="F137" s="33"/>
      <c r="G137" s="33"/>
      <c r="H137" s="33"/>
    </row>
    <row r="138" spans="1:8" ht="12.75">
      <c r="A138" s="480"/>
      <c r="B138" s="11">
        <v>4210</v>
      </c>
      <c r="C138" s="12" t="s">
        <v>79</v>
      </c>
      <c r="D138" s="33">
        <v>6500</v>
      </c>
      <c r="E138" s="33">
        <v>6500</v>
      </c>
      <c r="F138" s="39" t="s">
        <v>100</v>
      </c>
      <c r="G138" s="39" t="s">
        <v>100</v>
      </c>
      <c r="H138" s="39" t="s">
        <v>100</v>
      </c>
    </row>
    <row r="139" spans="1:8" ht="12.75">
      <c r="A139" s="480"/>
      <c r="B139" s="11" t="s">
        <v>47</v>
      </c>
      <c r="C139" s="12" t="s">
        <v>316</v>
      </c>
      <c r="D139" s="22">
        <v>85000</v>
      </c>
      <c r="E139" s="22">
        <v>85000</v>
      </c>
      <c r="F139" s="54" t="s">
        <v>100</v>
      </c>
      <c r="G139" s="54" t="s">
        <v>100</v>
      </c>
      <c r="H139" s="54" t="s">
        <v>100</v>
      </c>
    </row>
    <row r="140" spans="1:8" ht="12.75">
      <c r="A140" s="480"/>
      <c r="B140" s="11"/>
      <c r="C140" s="63" t="s">
        <v>233</v>
      </c>
      <c r="D140" s="33"/>
      <c r="E140" s="33"/>
      <c r="F140" s="39"/>
      <c r="G140" s="39"/>
      <c r="H140" s="39"/>
    </row>
    <row r="141" spans="1:8" ht="12.75">
      <c r="A141" s="480"/>
      <c r="B141" s="13" t="s">
        <v>247</v>
      </c>
      <c r="C141" s="100" t="s">
        <v>508</v>
      </c>
      <c r="D141" s="33">
        <v>70000</v>
      </c>
      <c r="E141" s="33">
        <v>70000</v>
      </c>
      <c r="F141" s="39" t="s">
        <v>100</v>
      </c>
      <c r="G141" s="39" t="s">
        <v>100</v>
      </c>
      <c r="H141" s="39" t="s">
        <v>100</v>
      </c>
    </row>
    <row r="142" spans="1:8" ht="27" customHeight="1">
      <c r="A142" s="480"/>
      <c r="B142" s="13" t="s">
        <v>248</v>
      </c>
      <c r="C142" s="100" t="s">
        <v>317</v>
      </c>
      <c r="D142" s="33">
        <v>15000</v>
      </c>
      <c r="E142" s="33">
        <v>15000</v>
      </c>
      <c r="F142" s="39" t="s">
        <v>100</v>
      </c>
      <c r="G142" s="39" t="s">
        <v>100</v>
      </c>
      <c r="H142" s="39" t="s">
        <v>100</v>
      </c>
    </row>
    <row r="143" spans="1:8" s="106" customFormat="1" ht="18.75" customHeight="1">
      <c r="A143" s="480"/>
      <c r="B143" s="105">
        <v>4300</v>
      </c>
      <c r="C143" s="107" t="s">
        <v>21</v>
      </c>
      <c r="D143" s="82">
        <v>156200</v>
      </c>
      <c r="E143" s="82">
        <v>156200</v>
      </c>
      <c r="F143" s="39" t="s">
        <v>100</v>
      </c>
      <c r="G143" s="39" t="s">
        <v>100</v>
      </c>
      <c r="H143" s="39" t="s">
        <v>100</v>
      </c>
    </row>
    <row r="144" spans="1:8" ht="12.75">
      <c r="A144" s="11"/>
      <c r="B144" s="11">
        <v>4430</v>
      </c>
      <c r="C144" s="12" t="s">
        <v>44</v>
      </c>
      <c r="D144" s="33">
        <v>12600</v>
      </c>
      <c r="E144" s="33">
        <v>12600</v>
      </c>
      <c r="F144" s="39" t="s">
        <v>100</v>
      </c>
      <c r="G144" s="39" t="s">
        <v>100</v>
      </c>
      <c r="H144" s="39" t="s">
        <v>100</v>
      </c>
    </row>
    <row r="145" spans="1:8" ht="12.75">
      <c r="A145" s="9"/>
      <c r="B145" s="9"/>
      <c r="C145" s="78" t="s">
        <v>48</v>
      </c>
      <c r="D145" s="48">
        <f>SUM(D143:D144,D139,D138)</f>
        <v>260300</v>
      </c>
      <c r="E145" s="48">
        <f>SUM(E143:E144,E139,E138)</f>
        <v>260300</v>
      </c>
      <c r="F145" s="56" t="s">
        <v>100</v>
      </c>
      <c r="G145" s="56" t="s">
        <v>100</v>
      </c>
      <c r="H145" s="56" t="s">
        <v>100</v>
      </c>
    </row>
    <row r="146" spans="1:8" ht="12.75">
      <c r="A146" s="68"/>
      <c r="B146" s="62"/>
      <c r="C146" s="25" t="s">
        <v>49</v>
      </c>
      <c r="D146" s="37">
        <f>SUM(D145,D136)</f>
        <v>385300</v>
      </c>
      <c r="E146" s="37">
        <f>SUM(E145,E136)</f>
        <v>385300</v>
      </c>
      <c r="F146" s="38" t="s">
        <v>100</v>
      </c>
      <c r="G146" s="38" t="s">
        <v>100</v>
      </c>
      <c r="H146" s="38" t="s">
        <v>100</v>
      </c>
    </row>
    <row r="147" spans="1:8" ht="12.75">
      <c r="A147" s="109" t="s">
        <v>50</v>
      </c>
      <c r="B147" s="4"/>
      <c r="C147" s="122" t="s">
        <v>52</v>
      </c>
      <c r="D147" s="33"/>
      <c r="E147" s="33"/>
      <c r="F147" s="33"/>
      <c r="G147" s="33"/>
      <c r="H147" s="33"/>
    </row>
    <row r="148" spans="1:8" ht="12.75">
      <c r="A148" s="201">
        <v>71035</v>
      </c>
      <c r="B148" s="11"/>
      <c r="C148" s="15" t="s">
        <v>53</v>
      </c>
      <c r="D148" s="33"/>
      <c r="E148" s="33"/>
      <c r="F148" s="33"/>
      <c r="G148" s="33"/>
      <c r="H148" s="33"/>
    </row>
    <row r="149" spans="1:8" ht="12.75">
      <c r="A149" s="224"/>
      <c r="B149" s="11" t="s">
        <v>19</v>
      </c>
      <c r="C149" s="12" t="s">
        <v>21</v>
      </c>
      <c r="D149" s="33">
        <v>55300</v>
      </c>
      <c r="E149" s="33">
        <v>51800</v>
      </c>
      <c r="F149" s="39" t="s">
        <v>100</v>
      </c>
      <c r="G149" s="39">
        <v>3500</v>
      </c>
      <c r="H149" s="39" t="s">
        <v>100</v>
      </c>
    </row>
    <row r="150" spans="1:8" ht="12.75">
      <c r="A150" s="68"/>
      <c r="B150" s="62"/>
      <c r="C150" s="25" t="s">
        <v>54</v>
      </c>
      <c r="D150" s="37">
        <f>SUM(D149)</f>
        <v>55300</v>
      </c>
      <c r="E150" s="37">
        <f>SUM(E149)</f>
        <v>51800</v>
      </c>
      <c r="F150" s="38" t="s">
        <v>100</v>
      </c>
      <c r="G150" s="38">
        <f>SUM(G149)</f>
        <v>3500</v>
      </c>
      <c r="H150" s="38" t="s">
        <v>100</v>
      </c>
    </row>
    <row r="151" spans="1:8" ht="12.75">
      <c r="A151" s="109" t="s">
        <v>55</v>
      </c>
      <c r="B151" s="4"/>
      <c r="C151" s="122" t="s">
        <v>60</v>
      </c>
      <c r="D151" s="33"/>
      <c r="E151" s="33"/>
      <c r="F151" s="33"/>
      <c r="G151" s="33"/>
      <c r="H151" s="33"/>
    </row>
    <row r="152" spans="1:8" ht="12.75">
      <c r="A152" s="128" t="s">
        <v>56</v>
      </c>
      <c r="B152" s="11"/>
      <c r="C152" s="15" t="s">
        <v>61</v>
      </c>
      <c r="D152" s="33"/>
      <c r="E152" s="33"/>
      <c r="F152" s="33"/>
      <c r="G152" s="33"/>
      <c r="H152" s="33"/>
    </row>
    <row r="153" spans="1:8" ht="12.75">
      <c r="A153" s="10"/>
      <c r="B153" s="11" t="s">
        <v>57</v>
      </c>
      <c r="C153" s="12" t="s">
        <v>62</v>
      </c>
      <c r="D153" s="33">
        <v>85600</v>
      </c>
      <c r="E153" s="39" t="s">
        <v>100</v>
      </c>
      <c r="F153" s="33">
        <v>85600</v>
      </c>
      <c r="G153" s="39" t="s">
        <v>100</v>
      </c>
      <c r="H153" s="39" t="s">
        <v>100</v>
      </c>
    </row>
    <row r="154" spans="1:8" ht="12.75">
      <c r="A154" s="10"/>
      <c r="B154" s="11" t="s">
        <v>58</v>
      </c>
      <c r="C154" s="12" t="s">
        <v>341</v>
      </c>
      <c r="D154" s="34">
        <v>14749</v>
      </c>
      <c r="E154" s="35" t="s">
        <v>100</v>
      </c>
      <c r="F154" s="34">
        <v>14749</v>
      </c>
      <c r="G154" s="35" t="s">
        <v>100</v>
      </c>
      <c r="H154" s="35" t="s">
        <v>100</v>
      </c>
    </row>
    <row r="155" spans="1:8" ht="12.75">
      <c r="A155" s="10"/>
      <c r="B155" s="11"/>
      <c r="C155" s="23" t="s">
        <v>233</v>
      </c>
      <c r="D155" s="33"/>
      <c r="E155" s="39"/>
      <c r="F155" s="33"/>
      <c r="G155" s="39"/>
      <c r="H155" s="39"/>
    </row>
    <row r="156" spans="1:8" ht="38.25">
      <c r="A156" s="10"/>
      <c r="B156" s="13" t="s">
        <v>234</v>
      </c>
      <c r="C156" s="23" t="s">
        <v>527</v>
      </c>
      <c r="D156" s="33">
        <v>14749</v>
      </c>
      <c r="E156" s="39" t="s">
        <v>100</v>
      </c>
      <c r="F156" s="33">
        <v>14749</v>
      </c>
      <c r="G156" s="39" t="s">
        <v>100</v>
      </c>
      <c r="H156" s="39" t="s">
        <v>100</v>
      </c>
    </row>
    <row r="157" spans="1:8" ht="12.75">
      <c r="A157" s="10"/>
      <c r="B157" s="13"/>
      <c r="C157" s="23"/>
      <c r="D157" s="33"/>
      <c r="E157" s="39"/>
      <c r="F157" s="33"/>
      <c r="G157" s="39"/>
      <c r="H157" s="39"/>
    </row>
    <row r="158" spans="1:8" ht="12.75">
      <c r="A158" s="10"/>
      <c r="B158" s="11" t="s">
        <v>59</v>
      </c>
      <c r="C158" s="12" t="s">
        <v>342</v>
      </c>
      <c r="D158" s="34">
        <v>2096</v>
      </c>
      <c r="E158" s="35" t="s">
        <v>100</v>
      </c>
      <c r="F158" s="34">
        <v>2096</v>
      </c>
      <c r="G158" s="35" t="s">
        <v>100</v>
      </c>
      <c r="H158" s="35" t="s">
        <v>100</v>
      </c>
    </row>
    <row r="159" spans="1:8" ht="12.75">
      <c r="A159" s="10"/>
      <c r="B159" s="11"/>
      <c r="C159" s="23" t="s">
        <v>233</v>
      </c>
      <c r="D159" s="33"/>
      <c r="E159" s="39"/>
      <c r="F159" s="33"/>
      <c r="G159" s="39"/>
      <c r="H159" s="39"/>
    </row>
    <row r="160" spans="1:8" ht="12.75">
      <c r="A160" s="10"/>
      <c r="B160" s="13" t="s">
        <v>236</v>
      </c>
      <c r="C160" s="23" t="s">
        <v>318</v>
      </c>
      <c r="D160" s="33">
        <v>2096</v>
      </c>
      <c r="E160" s="39" t="s">
        <v>100</v>
      </c>
      <c r="F160" s="33">
        <v>2096</v>
      </c>
      <c r="G160" s="39" t="s">
        <v>100</v>
      </c>
      <c r="H160" s="39" t="s">
        <v>100</v>
      </c>
    </row>
    <row r="161" spans="1:8" ht="12.75">
      <c r="A161" s="11"/>
      <c r="B161" s="318" t="s">
        <v>27</v>
      </c>
      <c r="C161" s="12" t="s">
        <v>63</v>
      </c>
      <c r="D161" s="33">
        <v>1055</v>
      </c>
      <c r="E161" s="39" t="s">
        <v>100</v>
      </c>
      <c r="F161" s="33">
        <v>1055</v>
      </c>
      <c r="G161" s="39" t="s">
        <v>100</v>
      </c>
      <c r="H161" s="39" t="s">
        <v>100</v>
      </c>
    </row>
    <row r="162" spans="1:8" ht="12.75">
      <c r="A162" s="11"/>
      <c r="B162" s="11"/>
      <c r="C162" s="78" t="s">
        <v>64</v>
      </c>
      <c r="D162" s="48">
        <f>SUM(D153:D154,D158,D161)</f>
        <v>103500</v>
      </c>
      <c r="E162" s="56" t="s">
        <v>100</v>
      </c>
      <c r="F162" s="48">
        <f>SUM(F153:F154,F158,F161)</f>
        <v>103500</v>
      </c>
      <c r="G162" s="56" t="s">
        <v>100</v>
      </c>
      <c r="H162" s="56" t="s">
        <v>100</v>
      </c>
    </row>
    <row r="163" spans="1:8" ht="12.75">
      <c r="A163" s="493">
        <v>1</v>
      </c>
      <c r="B163" s="2" t="s">
        <v>11</v>
      </c>
      <c r="C163" s="2">
        <v>3</v>
      </c>
      <c r="D163" s="2" t="s">
        <v>13</v>
      </c>
      <c r="E163" s="2" t="s">
        <v>14</v>
      </c>
      <c r="F163" s="2" t="s">
        <v>15</v>
      </c>
      <c r="G163" s="2" t="s">
        <v>16</v>
      </c>
      <c r="H163" s="2" t="s">
        <v>17</v>
      </c>
    </row>
    <row r="164" spans="1:8" ht="12.75">
      <c r="A164" s="128">
        <v>75020</v>
      </c>
      <c r="B164" s="11"/>
      <c r="C164" s="15" t="s">
        <v>66</v>
      </c>
      <c r="D164" s="33"/>
      <c r="E164" s="33"/>
      <c r="F164" s="33"/>
      <c r="G164" s="33"/>
      <c r="H164" s="33"/>
    </row>
    <row r="165" spans="1:8" ht="12.75">
      <c r="A165" s="11"/>
      <c r="B165" s="11" t="s">
        <v>57</v>
      </c>
      <c r="C165" s="12" t="s">
        <v>62</v>
      </c>
      <c r="D165" s="33">
        <v>3760</v>
      </c>
      <c r="E165" s="39" t="s">
        <v>100</v>
      </c>
      <c r="F165" s="39" t="s">
        <v>100</v>
      </c>
      <c r="G165" s="39" t="s">
        <v>100</v>
      </c>
      <c r="H165" s="33">
        <v>3760</v>
      </c>
    </row>
    <row r="166" spans="1:8" ht="12.75">
      <c r="A166" s="11"/>
      <c r="B166" s="11" t="s">
        <v>58</v>
      </c>
      <c r="C166" s="12" t="s">
        <v>357</v>
      </c>
      <c r="D166" s="34">
        <v>648</v>
      </c>
      <c r="E166" s="35" t="s">
        <v>100</v>
      </c>
      <c r="F166" s="35" t="s">
        <v>100</v>
      </c>
      <c r="G166" s="35" t="s">
        <v>100</v>
      </c>
      <c r="H166" s="34">
        <v>648</v>
      </c>
    </row>
    <row r="167" spans="1:8" ht="12.75">
      <c r="A167" s="480"/>
      <c r="B167" s="11"/>
      <c r="C167" s="23" t="s">
        <v>233</v>
      </c>
      <c r="D167" s="33"/>
      <c r="E167" s="39"/>
      <c r="F167" s="39"/>
      <c r="G167" s="39"/>
      <c r="H167" s="33"/>
    </row>
    <row r="168" spans="1:8" ht="12.75">
      <c r="A168" s="480"/>
      <c r="B168" s="13" t="s">
        <v>234</v>
      </c>
      <c r="C168" s="23" t="s">
        <v>368</v>
      </c>
      <c r="D168" s="33">
        <v>648</v>
      </c>
      <c r="E168" s="39" t="s">
        <v>100</v>
      </c>
      <c r="F168" s="39" t="s">
        <v>100</v>
      </c>
      <c r="G168" s="39" t="s">
        <v>100</v>
      </c>
      <c r="H168" s="33">
        <v>648</v>
      </c>
    </row>
    <row r="169" spans="1:8" ht="12.75">
      <c r="A169" s="480"/>
      <c r="B169" s="13"/>
      <c r="C169" s="23"/>
      <c r="D169" s="33"/>
      <c r="E169" s="39"/>
      <c r="F169" s="39"/>
      <c r="G169" s="39"/>
      <c r="H169" s="33"/>
    </row>
    <row r="170" spans="1:8" ht="12.75">
      <c r="A170" s="480"/>
      <c r="B170" s="11" t="s">
        <v>59</v>
      </c>
      <c r="C170" s="12" t="s">
        <v>342</v>
      </c>
      <c r="D170" s="34">
        <v>92</v>
      </c>
      <c r="E170" s="35" t="s">
        <v>100</v>
      </c>
      <c r="F170" s="35" t="s">
        <v>100</v>
      </c>
      <c r="G170" s="35" t="s">
        <v>100</v>
      </c>
      <c r="H170" s="34">
        <v>92</v>
      </c>
    </row>
    <row r="171" spans="1:8" ht="12.75">
      <c r="A171" s="11"/>
      <c r="B171" s="11"/>
      <c r="C171" s="100" t="s">
        <v>233</v>
      </c>
      <c r="D171" s="33"/>
      <c r="E171" s="39"/>
      <c r="F171" s="39"/>
      <c r="G171" s="39"/>
      <c r="H171" s="33"/>
    </row>
    <row r="172" spans="1:8" ht="12.75">
      <c r="A172" s="11"/>
      <c r="B172" s="13" t="s">
        <v>236</v>
      </c>
      <c r="C172" s="100" t="s">
        <v>585</v>
      </c>
      <c r="D172" s="33">
        <v>92</v>
      </c>
      <c r="E172" s="39" t="s">
        <v>100</v>
      </c>
      <c r="F172" s="39" t="s">
        <v>100</v>
      </c>
      <c r="G172" s="39" t="s">
        <v>100</v>
      </c>
      <c r="H172" s="33">
        <v>92</v>
      </c>
    </row>
    <row r="173" spans="1:8" ht="12.75">
      <c r="A173" s="11"/>
      <c r="B173" s="20"/>
      <c r="C173" s="80" t="s">
        <v>67</v>
      </c>
      <c r="D173" s="51">
        <f>SUM(D165:D166,D170)</f>
        <v>4500</v>
      </c>
      <c r="E173" s="52" t="s">
        <v>100</v>
      </c>
      <c r="F173" s="52" t="s">
        <v>100</v>
      </c>
      <c r="G173" s="52" t="s">
        <v>100</v>
      </c>
      <c r="H173" s="51">
        <f>SUM(H165:H166,H170)</f>
        <v>4500</v>
      </c>
    </row>
    <row r="174" spans="1:8" ht="12.75">
      <c r="A174" s="128">
        <v>75022</v>
      </c>
      <c r="B174" s="318"/>
      <c r="C174" s="15" t="s">
        <v>414</v>
      </c>
      <c r="D174" s="33"/>
      <c r="E174" s="33"/>
      <c r="F174" s="33"/>
      <c r="G174" s="33"/>
      <c r="H174" s="33"/>
    </row>
    <row r="175" spans="1:8" ht="12.75">
      <c r="A175" s="11"/>
      <c r="B175" s="11" t="s">
        <v>69</v>
      </c>
      <c r="C175" s="12" t="s">
        <v>71</v>
      </c>
      <c r="D175" s="33">
        <v>47800</v>
      </c>
      <c r="E175" s="33">
        <v>47800</v>
      </c>
      <c r="F175" s="39" t="s">
        <v>100</v>
      </c>
      <c r="G175" s="39" t="s">
        <v>100</v>
      </c>
      <c r="H175" s="39" t="s">
        <v>100</v>
      </c>
    </row>
    <row r="176" spans="1:8" ht="12.75">
      <c r="A176" s="11"/>
      <c r="B176" s="11" t="s">
        <v>27</v>
      </c>
      <c r="C176" s="12" t="s">
        <v>79</v>
      </c>
      <c r="D176" s="33">
        <v>7800</v>
      </c>
      <c r="E176" s="33">
        <v>7800</v>
      </c>
      <c r="F176" s="39" t="s">
        <v>100</v>
      </c>
      <c r="G176" s="39" t="s">
        <v>100</v>
      </c>
      <c r="H176" s="39" t="s">
        <v>100</v>
      </c>
    </row>
    <row r="177" spans="1:8" ht="12.75">
      <c r="A177" s="11"/>
      <c r="B177" s="11" t="s">
        <v>19</v>
      </c>
      <c r="C177" s="12" t="s">
        <v>21</v>
      </c>
      <c r="D177" s="33">
        <v>5100</v>
      </c>
      <c r="E177" s="33">
        <v>5100</v>
      </c>
      <c r="F177" s="39" t="s">
        <v>100</v>
      </c>
      <c r="G177" s="39" t="s">
        <v>100</v>
      </c>
      <c r="H177" s="39" t="s">
        <v>100</v>
      </c>
    </row>
    <row r="178" spans="1:8" ht="12.75">
      <c r="A178" s="11"/>
      <c r="B178" s="11" t="s">
        <v>70</v>
      </c>
      <c r="C178" s="12" t="s">
        <v>72</v>
      </c>
      <c r="D178" s="33">
        <v>500</v>
      </c>
      <c r="E178" s="33">
        <v>500</v>
      </c>
      <c r="F178" s="39" t="s">
        <v>100</v>
      </c>
      <c r="G178" s="39" t="s">
        <v>100</v>
      </c>
      <c r="H178" s="39" t="s">
        <v>100</v>
      </c>
    </row>
    <row r="179" spans="1:8" ht="12.75">
      <c r="A179" s="11"/>
      <c r="B179" s="20"/>
      <c r="C179" s="80" t="s">
        <v>73</v>
      </c>
      <c r="D179" s="51">
        <f>SUM(D175:D178)</f>
        <v>61200</v>
      </c>
      <c r="E179" s="51">
        <f>SUM(E175:E178)</f>
        <v>61200</v>
      </c>
      <c r="F179" s="52" t="s">
        <v>100</v>
      </c>
      <c r="G179" s="52" t="s">
        <v>100</v>
      </c>
      <c r="H179" s="52" t="s">
        <v>100</v>
      </c>
    </row>
    <row r="180" spans="1:8" ht="12.75">
      <c r="A180" s="128">
        <v>75023</v>
      </c>
      <c r="B180" s="11"/>
      <c r="C180" s="27" t="s">
        <v>374</v>
      </c>
      <c r="D180" s="33"/>
      <c r="E180" s="33"/>
      <c r="F180" s="33"/>
      <c r="G180" s="33"/>
      <c r="H180" s="33"/>
    </row>
    <row r="181" spans="1:8" ht="12.75">
      <c r="A181" s="11"/>
      <c r="B181" s="11" t="s">
        <v>75</v>
      </c>
      <c r="C181" s="12" t="s">
        <v>415</v>
      </c>
      <c r="D181" s="33">
        <v>1750</v>
      </c>
      <c r="E181" s="33">
        <v>1750</v>
      </c>
      <c r="F181" s="39" t="s">
        <v>100</v>
      </c>
      <c r="G181" s="39" t="s">
        <v>100</v>
      </c>
      <c r="H181" s="39" t="s">
        <v>100</v>
      </c>
    </row>
    <row r="182" spans="1:8" ht="12.75">
      <c r="A182" s="11"/>
      <c r="B182" s="318" t="s">
        <v>57</v>
      </c>
      <c r="C182" s="12" t="s">
        <v>334</v>
      </c>
      <c r="D182" s="33">
        <v>619680</v>
      </c>
      <c r="E182" s="33">
        <v>619680</v>
      </c>
      <c r="F182" s="39" t="s">
        <v>100</v>
      </c>
      <c r="G182" s="39" t="s">
        <v>100</v>
      </c>
      <c r="H182" s="39" t="s">
        <v>100</v>
      </c>
    </row>
    <row r="183" spans="1:8" ht="12.75">
      <c r="A183" s="11"/>
      <c r="B183" s="318">
        <v>4040</v>
      </c>
      <c r="C183" s="12" t="s">
        <v>78</v>
      </c>
      <c r="D183" s="33">
        <v>45260</v>
      </c>
      <c r="E183" s="33">
        <v>45260</v>
      </c>
      <c r="F183" s="39" t="s">
        <v>100</v>
      </c>
      <c r="G183" s="39" t="s">
        <v>100</v>
      </c>
      <c r="H183" s="39" t="s">
        <v>100</v>
      </c>
    </row>
    <row r="184" spans="1:8" ht="12.75">
      <c r="A184" s="11"/>
      <c r="B184" s="318">
        <v>4110</v>
      </c>
      <c r="C184" s="12" t="s">
        <v>245</v>
      </c>
      <c r="D184" s="34">
        <v>118340</v>
      </c>
      <c r="E184" s="34">
        <v>118340</v>
      </c>
      <c r="F184" s="35" t="s">
        <v>100</v>
      </c>
      <c r="G184" s="35" t="s">
        <v>100</v>
      </c>
      <c r="H184" s="35" t="s">
        <v>100</v>
      </c>
    </row>
    <row r="185" spans="1:8" ht="12.75">
      <c r="A185" s="11"/>
      <c r="B185" s="318"/>
      <c r="C185" s="23" t="s">
        <v>233</v>
      </c>
      <c r="D185" s="33"/>
      <c r="E185" s="33"/>
      <c r="F185" s="39"/>
      <c r="G185" s="39"/>
      <c r="H185" s="39"/>
    </row>
    <row r="186" spans="1:8" ht="12.75">
      <c r="A186" s="11"/>
      <c r="B186" s="156" t="s">
        <v>234</v>
      </c>
      <c r="C186" s="23" t="s">
        <v>368</v>
      </c>
      <c r="D186" s="33">
        <v>114370</v>
      </c>
      <c r="E186" s="33">
        <v>114370</v>
      </c>
      <c r="F186" s="39" t="s">
        <v>100</v>
      </c>
      <c r="G186" s="39" t="s">
        <v>100</v>
      </c>
      <c r="H186" s="39" t="s">
        <v>100</v>
      </c>
    </row>
    <row r="187" spans="1:8" ht="25.5">
      <c r="A187" s="11"/>
      <c r="B187" s="156" t="s">
        <v>235</v>
      </c>
      <c r="C187" s="23" t="s">
        <v>416</v>
      </c>
      <c r="D187" s="33">
        <v>3970</v>
      </c>
      <c r="E187" s="33">
        <v>3970</v>
      </c>
      <c r="F187" s="39" t="s">
        <v>100</v>
      </c>
      <c r="G187" s="39" t="s">
        <v>100</v>
      </c>
      <c r="H187" s="39" t="s">
        <v>100</v>
      </c>
    </row>
    <row r="188" spans="1:8" ht="12.75">
      <c r="A188" s="11"/>
      <c r="B188" s="156"/>
      <c r="C188" s="23"/>
      <c r="D188" s="33"/>
      <c r="E188" s="33"/>
      <c r="F188" s="39"/>
      <c r="G188" s="39"/>
      <c r="H188" s="39"/>
    </row>
    <row r="189" spans="1:8" ht="12.75">
      <c r="A189" s="11"/>
      <c r="B189" s="13" t="s">
        <v>59</v>
      </c>
      <c r="C189" s="12" t="s">
        <v>323</v>
      </c>
      <c r="D189" s="22">
        <v>16295</v>
      </c>
      <c r="E189" s="22">
        <v>16295</v>
      </c>
      <c r="F189" s="54" t="s">
        <v>100</v>
      </c>
      <c r="G189" s="54" t="s">
        <v>100</v>
      </c>
      <c r="H189" s="54" t="s">
        <v>100</v>
      </c>
    </row>
    <row r="190" spans="1:8" ht="12.75">
      <c r="A190" s="11"/>
      <c r="B190" s="11"/>
      <c r="C190" s="12" t="s">
        <v>233</v>
      </c>
      <c r="D190" s="33"/>
      <c r="E190" s="33"/>
      <c r="F190" s="33"/>
      <c r="G190" s="33"/>
      <c r="H190" s="33"/>
    </row>
    <row r="191" spans="1:8" ht="12.75">
      <c r="A191" s="11"/>
      <c r="B191" s="13" t="s">
        <v>236</v>
      </c>
      <c r="C191" s="23" t="s">
        <v>318</v>
      </c>
      <c r="D191" s="33">
        <v>16260</v>
      </c>
      <c r="E191" s="33">
        <v>16260</v>
      </c>
      <c r="F191" s="39" t="s">
        <v>100</v>
      </c>
      <c r="G191" s="39" t="s">
        <v>100</v>
      </c>
      <c r="H191" s="39" t="s">
        <v>100</v>
      </c>
    </row>
    <row r="192" spans="1:8" ht="18.75" customHeight="1">
      <c r="A192" s="11"/>
      <c r="B192" s="13" t="s">
        <v>237</v>
      </c>
      <c r="C192" s="23" t="s">
        <v>480</v>
      </c>
      <c r="D192" s="66">
        <v>35</v>
      </c>
      <c r="E192" s="66">
        <v>35</v>
      </c>
      <c r="F192" s="67" t="s">
        <v>100</v>
      </c>
      <c r="G192" s="67" t="s">
        <v>100</v>
      </c>
      <c r="H192" s="67" t="s">
        <v>100</v>
      </c>
    </row>
    <row r="193" spans="1:8" ht="26.25" customHeight="1">
      <c r="A193" s="79"/>
      <c r="B193" s="99" t="s">
        <v>417</v>
      </c>
      <c r="C193" s="23" t="s">
        <v>509</v>
      </c>
      <c r="D193" s="82">
        <v>6100</v>
      </c>
      <c r="E193" s="82">
        <v>6100</v>
      </c>
      <c r="F193" s="39" t="s">
        <v>100</v>
      </c>
      <c r="G193" s="39" t="s">
        <v>100</v>
      </c>
      <c r="H193" s="249" t="s">
        <v>100</v>
      </c>
    </row>
    <row r="194" spans="1:8" ht="12.75" customHeight="1">
      <c r="A194" s="11"/>
      <c r="B194" s="13" t="s">
        <v>419</v>
      </c>
      <c r="C194" s="23" t="s">
        <v>420</v>
      </c>
      <c r="D194" s="82">
        <v>2400</v>
      </c>
      <c r="E194" s="82">
        <v>2400</v>
      </c>
      <c r="F194" s="39" t="s">
        <v>100</v>
      </c>
      <c r="G194" s="39" t="s">
        <v>100</v>
      </c>
      <c r="H194" s="39" t="s">
        <v>100</v>
      </c>
    </row>
    <row r="195" spans="1:8" ht="12.75">
      <c r="A195" s="11"/>
      <c r="B195" s="11">
        <v>4210</v>
      </c>
      <c r="C195" s="12" t="s">
        <v>79</v>
      </c>
      <c r="D195" s="33">
        <v>62000</v>
      </c>
      <c r="E195" s="33">
        <v>62000</v>
      </c>
      <c r="F195" s="39" t="s">
        <v>100</v>
      </c>
      <c r="G195" s="39" t="s">
        <v>100</v>
      </c>
      <c r="H195" s="39" t="s">
        <v>100</v>
      </c>
    </row>
    <row r="196" spans="1:8" ht="12.75">
      <c r="A196" s="11"/>
      <c r="B196" s="11">
        <v>4260</v>
      </c>
      <c r="C196" s="12" t="s">
        <v>80</v>
      </c>
      <c r="D196" s="33">
        <v>11500</v>
      </c>
      <c r="E196" s="33">
        <v>11500</v>
      </c>
      <c r="F196" s="39" t="s">
        <v>100</v>
      </c>
      <c r="G196" s="39" t="s">
        <v>100</v>
      </c>
      <c r="H196" s="39" t="s">
        <v>100</v>
      </c>
    </row>
    <row r="197" spans="1:8" ht="12.75">
      <c r="A197" s="11"/>
      <c r="B197" s="11">
        <v>4270</v>
      </c>
      <c r="C197" s="12" t="s">
        <v>36</v>
      </c>
      <c r="D197" s="33">
        <v>11700</v>
      </c>
      <c r="E197" s="33">
        <v>11700</v>
      </c>
      <c r="F197" s="39" t="s">
        <v>100</v>
      </c>
      <c r="G197" s="39" t="s">
        <v>100</v>
      </c>
      <c r="H197" s="39" t="s">
        <v>100</v>
      </c>
    </row>
    <row r="198" spans="1:8" ht="12.75">
      <c r="A198" s="11"/>
      <c r="B198" s="11">
        <v>4300</v>
      </c>
      <c r="C198" s="12" t="s">
        <v>21</v>
      </c>
      <c r="D198" s="33">
        <v>119800</v>
      </c>
      <c r="E198" s="33">
        <v>119800</v>
      </c>
      <c r="F198" s="39" t="s">
        <v>100</v>
      </c>
      <c r="G198" s="39" t="s">
        <v>100</v>
      </c>
      <c r="H198" s="39" t="s">
        <v>100</v>
      </c>
    </row>
    <row r="199" spans="1:8" ht="12.75">
      <c r="A199" s="11"/>
      <c r="B199" s="11">
        <v>4350</v>
      </c>
      <c r="C199" s="12" t="s">
        <v>421</v>
      </c>
      <c r="D199" s="33">
        <v>4600</v>
      </c>
      <c r="E199" s="33">
        <v>4600</v>
      </c>
      <c r="F199" s="39" t="s">
        <v>100</v>
      </c>
      <c r="G199" s="39" t="s">
        <v>100</v>
      </c>
      <c r="H199" s="39" t="s">
        <v>100</v>
      </c>
    </row>
    <row r="200" spans="1:8" ht="12.75">
      <c r="A200" s="11"/>
      <c r="B200" s="11">
        <v>4410</v>
      </c>
      <c r="C200" s="12" t="s">
        <v>72</v>
      </c>
      <c r="D200" s="33">
        <v>35000</v>
      </c>
      <c r="E200" s="33">
        <v>35000</v>
      </c>
      <c r="F200" s="39" t="s">
        <v>100</v>
      </c>
      <c r="G200" s="39" t="s">
        <v>100</v>
      </c>
      <c r="H200" s="39" t="s">
        <v>100</v>
      </c>
    </row>
    <row r="201" spans="1:8" ht="13.5" thickBot="1">
      <c r="A201" s="283"/>
      <c r="B201" s="283">
        <v>4430</v>
      </c>
      <c r="C201" s="293" t="s">
        <v>44</v>
      </c>
      <c r="D201" s="294">
        <v>4530</v>
      </c>
      <c r="E201" s="294">
        <v>4530</v>
      </c>
      <c r="F201" s="295" t="s">
        <v>100</v>
      </c>
      <c r="G201" s="295" t="s">
        <v>100</v>
      </c>
      <c r="H201" s="295" t="s">
        <v>100</v>
      </c>
    </row>
    <row r="202" spans="1:8" ht="12.75">
      <c r="A202" s="520">
        <v>1</v>
      </c>
      <c r="B202" s="443" t="s">
        <v>11</v>
      </c>
      <c r="C202" s="443">
        <v>3</v>
      </c>
      <c r="D202" s="443" t="s">
        <v>13</v>
      </c>
      <c r="E202" s="443" t="s">
        <v>14</v>
      </c>
      <c r="F202" s="443" t="s">
        <v>15</v>
      </c>
      <c r="G202" s="443" t="s">
        <v>16</v>
      </c>
      <c r="H202" s="443" t="s">
        <v>17</v>
      </c>
    </row>
    <row r="203" spans="1:8" s="104" customFormat="1" ht="12.75">
      <c r="A203" s="11"/>
      <c r="B203" s="11">
        <v>4440</v>
      </c>
      <c r="C203" s="12" t="s">
        <v>81</v>
      </c>
      <c r="D203" s="22">
        <v>17245</v>
      </c>
      <c r="E203" s="22">
        <v>17245</v>
      </c>
      <c r="F203" s="54" t="s">
        <v>100</v>
      </c>
      <c r="G203" s="54" t="s">
        <v>100</v>
      </c>
      <c r="H203" s="54" t="s">
        <v>100</v>
      </c>
    </row>
    <row r="204" spans="1:8" ht="12.75">
      <c r="A204" s="11"/>
      <c r="B204" s="11"/>
      <c r="C204" s="12" t="s">
        <v>319</v>
      </c>
      <c r="D204" s="33"/>
      <c r="E204" s="33"/>
      <c r="F204" s="39"/>
      <c r="G204" s="39"/>
      <c r="H204" s="39"/>
    </row>
    <row r="205" spans="1:8" ht="12.75">
      <c r="A205" s="11"/>
      <c r="B205" s="13" t="s">
        <v>320</v>
      </c>
      <c r="C205" s="23" t="s">
        <v>587</v>
      </c>
      <c r="D205" s="33">
        <v>16202</v>
      </c>
      <c r="E205" s="33">
        <v>16202</v>
      </c>
      <c r="F205" s="39" t="s">
        <v>100</v>
      </c>
      <c r="G205" s="39" t="s">
        <v>100</v>
      </c>
      <c r="H205" s="39" t="s">
        <v>100</v>
      </c>
    </row>
    <row r="206" spans="1:8" ht="12" customHeight="1">
      <c r="A206" s="11"/>
      <c r="B206" s="13" t="s">
        <v>321</v>
      </c>
      <c r="C206" s="23" t="s">
        <v>586</v>
      </c>
      <c r="D206" s="66">
        <v>1043</v>
      </c>
      <c r="E206" s="66">
        <v>1043</v>
      </c>
      <c r="F206" s="67" t="s">
        <v>100</v>
      </c>
      <c r="G206" s="67" t="s">
        <v>100</v>
      </c>
      <c r="H206" s="67" t="s">
        <v>100</v>
      </c>
    </row>
    <row r="207" spans="1:8" ht="12.75">
      <c r="A207" s="11"/>
      <c r="B207" s="20"/>
      <c r="C207" s="80" t="s">
        <v>82</v>
      </c>
      <c r="D207" s="51">
        <f>SUM(D193:D203,D189,D181:D184)</f>
        <v>1076200</v>
      </c>
      <c r="E207" s="51">
        <f>SUM(E193:E203,E189,E181:E184)</f>
        <v>1076200</v>
      </c>
      <c r="F207" s="52" t="s">
        <v>100</v>
      </c>
      <c r="G207" s="52" t="s">
        <v>100</v>
      </c>
      <c r="H207" s="52" t="s">
        <v>100</v>
      </c>
    </row>
    <row r="208" spans="1:8" ht="12.75">
      <c r="A208" s="128">
        <v>75095</v>
      </c>
      <c r="B208" s="46"/>
      <c r="C208" s="65" t="s">
        <v>28</v>
      </c>
      <c r="D208" s="48"/>
      <c r="E208" s="48"/>
      <c r="F208" s="56"/>
      <c r="G208" s="56"/>
      <c r="H208" s="56"/>
    </row>
    <row r="209" spans="1:8" ht="12.75">
      <c r="A209" s="11"/>
      <c r="B209" s="318">
        <v>4210</v>
      </c>
      <c r="C209" s="63" t="s">
        <v>79</v>
      </c>
      <c r="D209" s="33">
        <v>1450</v>
      </c>
      <c r="E209" s="33">
        <v>1450</v>
      </c>
      <c r="F209" s="39" t="s">
        <v>100</v>
      </c>
      <c r="G209" s="39" t="s">
        <v>100</v>
      </c>
      <c r="H209" s="39" t="s">
        <v>100</v>
      </c>
    </row>
    <row r="210" spans="1:8" ht="12.75">
      <c r="A210" s="68"/>
      <c r="B210" s="11">
        <v>4300</v>
      </c>
      <c r="C210" s="63" t="s">
        <v>21</v>
      </c>
      <c r="D210" s="33">
        <v>7200</v>
      </c>
      <c r="E210" s="33">
        <v>7200</v>
      </c>
      <c r="F210" s="39" t="s">
        <v>100</v>
      </c>
      <c r="G210" s="39" t="s">
        <v>100</v>
      </c>
      <c r="H210" s="39" t="s">
        <v>100</v>
      </c>
    </row>
    <row r="211" spans="1:8" ht="12.75">
      <c r="A211" s="68"/>
      <c r="B211" s="11">
        <v>4430</v>
      </c>
      <c r="C211" s="63" t="s">
        <v>44</v>
      </c>
      <c r="D211" s="33">
        <v>5350</v>
      </c>
      <c r="E211" s="33">
        <v>5350</v>
      </c>
      <c r="F211" s="39" t="s">
        <v>100</v>
      </c>
      <c r="G211" s="39" t="s">
        <v>100</v>
      </c>
      <c r="H211" s="39" t="s">
        <v>100</v>
      </c>
    </row>
    <row r="212" spans="1:8" ht="12.75">
      <c r="A212" s="9"/>
      <c r="B212" s="9"/>
      <c r="C212" s="64" t="s">
        <v>84</v>
      </c>
      <c r="D212" s="53">
        <f>SUM(D209:D211)</f>
        <v>14000</v>
      </c>
      <c r="E212" s="53">
        <f>SUM(E209:E211)</f>
        <v>14000</v>
      </c>
      <c r="F212" s="19" t="s">
        <v>100</v>
      </c>
      <c r="G212" s="19" t="s">
        <v>100</v>
      </c>
      <c r="H212" s="19" t="s">
        <v>100</v>
      </c>
    </row>
    <row r="213" spans="1:8" ht="12.75">
      <c r="A213" s="224"/>
      <c r="B213" s="62"/>
      <c r="C213" s="25" t="s">
        <v>85</v>
      </c>
      <c r="D213" s="37">
        <f>SUM(D212,D207,D179,D173,D162)</f>
        <v>1259400</v>
      </c>
      <c r="E213" s="37">
        <f>SUM(E212,E207,E179,E173,E162)</f>
        <v>1151400</v>
      </c>
      <c r="F213" s="37">
        <f>SUM(F212,F207,F179,F173,F162)</f>
        <v>103500</v>
      </c>
      <c r="G213" s="38" t="s">
        <v>100</v>
      </c>
      <c r="H213" s="37">
        <f>SUM(H212,H207,H179,H173,H162)</f>
        <v>4500</v>
      </c>
    </row>
    <row r="214" spans="1:8" ht="25.5">
      <c r="A214" s="109" t="s">
        <v>86</v>
      </c>
      <c r="B214" s="4"/>
      <c r="C214" s="122" t="s">
        <v>88</v>
      </c>
      <c r="D214" s="33"/>
      <c r="E214" s="33"/>
      <c r="F214" s="33"/>
      <c r="G214" s="33"/>
      <c r="H214" s="33"/>
    </row>
    <row r="215" spans="1:8" ht="25.5">
      <c r="A215" s="128" t="s">
        <v>87</v>
      </c>
      <c r="B215" s="11"/>
      <c r="C215" s="15" t="s">
        <v>89</v>
      </c>
      <c r="D215" s="33"/>
      <c r="E215" s="33"/>
      <c r="F215" s="33"/>
      <c r="G215" s="33"/>
      <c r="H215" s="33"/>
    </row>
    <row r="216" spans="1:8" ht="12.75">
      <c r="A216" s="11"/>
      <c r="B216" s="318" t="s">
        <v>57</v>
      </c>
      <c r="C216" s="12" t="s">
        <v>62</v>
      </c>
      <c r="D216" s="33">
        <v>769</v>
      </c>
      <c r="E216" s="39" t="s">
        <v>100</v>
      </c>
      <c r="F216" s="33">
        <v>769</v>
      </c>
      <c r="G216" s="39" t="s">
        <v>100</v>
      </c>
      <c r="H216" s="39" t="s">
        <v>100</v>
      </c>
    </row>
    <row r="217" spans="1:8" ht="12.75">
      <c r="A217" s="68"/>
      <c r="B217" s="11" t="s">
        <v>58</v>
      </c>
      <c r="C217" s="12" t="s">
        <v>341</v>
      </c>
      <c r="D217" s="34">
        <v>132</v>
      </c>
      <c r="E217" s="35" t="s">
        <v>100</v>
      </c>
      <c r="F217" s="34">
        <v>132</v>
      </c>
      <c r="G217" s="35" t="s">
        <v>100</v>
      </c>
      <c r="H217" s="35" t="s">
        <v>100</v>
      </c>
    </row>
    <row r="218" spans="1:8" ht="12.75">
      <c r="A218" s="68"/>
      <c r="B218" s="11"/>
      <c r="C218" s="23" t="s">
        <v>233</v>
      </c>
      <c r="D218" s="33"/>
      <c r="E218" s="39"/>
      <c r="F218" s="33"/>
      <c r="G218" s="39"/>
      <c r="H218" s="39"/>
    </row>
    <row r="219" spans="1:8" ht="12.75">
      <c r="A219" s="68"/>
      <c r="B219" s="13" t="s">
        <v>234</v>
      </c>
      <c r="C219" s="23" t="s">
        <v>368</v>
      </c>
      <c r="D219" s="33">
        <v>132</v>
      </c>
      <c r="E219" s="39" t="s">
        <v>100</v>
      </c>
      <c r="F219" s="33">
        <v>132</v>
      </c>
      <c r="G219" s="39" t="s">
        <v>100</v>
      </c>
      <c r="H219" s="39" t="s">
        <v>100</v>
      </c>
    </row>
    <row r="220" spans="1:8" ht="12.75">
      <c r="A220" s="68"/>
      <c r="B220" s="13"/>
      <c r="C220" s="23"/>
      <c r="D220" s="33"/>
      <c r="E220" s="39"/>
      <c r="F220" s="33"/>
      <c r="G220" s="39"/>
      <c r="H220" s="39"/>
    </row>
    <row r="221" spans="1:8" ht="12.75">
      <c r="A221" s="68"/>
      <c r="B221" s="11" t="s">
        <v>59</v>
      </c>
      <c r="C221" s="12" t="s">
        <v>347</v>
      </c>
      <c r="D221" s="34">
        <v>19</v>
      </c>
      <c r="E221" s="35" t="s">
        <v>100</v>
      </c>
      <c r="F221" s="34">
        <v>19</v>
      </c>
      <c r="G221" s="35" t="s">
        <v>100</v>
      </c>
      <c r="H221" s="35" t="s">
        <v>100</v>
      </c>
    </row>
    <row r="222" spans="1:8" ht="12.75">
      <c r="A222" s="73"/>
      <c r="B222" s="318"/>
      <c r="C222" s="100" t="s">
        <v>233</v>
      </c>
      <c r="D222" s="33"/>
      <c r="E222" s="39"/>
      <c r="F222" s="33"/>
      <c r="G222" s="39"/>
      <c r="H222" s="39"/>
    </row>
    <row r="223" spans="1:8" ht="12.75">
      <c r="A223" s="312"/>
      <c r="B223" s="18" t="s">
        <v>236</v>
      </c>
      <c r="C223" s="100" t="s">
        <v>318</v>
      </c>
      <c r="D223" s="33">
        <v>19</v>
      </c>
      <c r="E223" s="39" t="s">
        <v>100</v>
      </c>
      <c r="F223" s="33">
        <v>19</v>
      </c>
      <c r="G223" s="39" t="s">
        <v>100</v>
      </c>
      <c r="H223" s="39" t="s">
        <v>100</v>
      </c>
    </row>
    <row r="224" spans="1:8" ht="12.75">
      <c r="A224" s="469"/>
      <c r="B224" s="271"/>
      <c r="C224" s="25" t="s">
        <v>90</v>
      </c>
      <c r="D224" s="37">
        <f>SUM(D216:D217,D221)</f>
        <v>920</v>
      </c>
      <c r="E224" s="38" t="s">
        <v>100</v>
      </c>
      <c r="F224" s="37">
        <f>SUM(F216:F217,F221)</f>
        <v>920</v>
      </c>
      <c r="G224" s="38" t="s">
        <v>100</v>
      </c>
      <c r="H224" s="38" t="s">
        <v>100</v>
      </c>
    </row>
    <row r="225" spans="1:8" ht="12.75">
      <c r="A225" s="360">
        <v>752</v>
      </c>
      <c r="B225" s="4"/>
      <c r="C225" s="488" t="s">
        <v>377</v>
      </c>
      <c r="D225" s="226"/>
      <c r="E225" s="227"/>
      <c r="F225" s="226"/>
      <c r="G225" s="227"/>
      <c r="H225" s="227"/>
    </row>
    <row r="226" spans="1:8" ht="12.75">
      <c r="A226" s="201">
        <v>75212</v>
      </c>
      <c r="B226" s="11"/>
      <c r="C226" s="200" t="s">
        <v>378</v>
      </c>
      <c r="D226" s="226"/>
      <c r="E226" s="227"/>
      <c r="F226" s="226"/>
      <c r="G226" s="227"/>
      <c r="H226" s="227"/>
    </row>
    <row r="227" spans="1:8" ht="12.75">
      <c r="A227" s="321"/>
      <c r="B227" s="9">
        <v>4300</v>
      </c>
      <c r="C227" s="150" t="s">
        <v>510</v>
      </c>
      <c r="D227" s="230">
        <v>500</v>
      </c>
      <c r="E227" s="231" t="s">
        <v>100</v>
      </c>
      <c r="F227" s="230">
        <v>500</v>
      </c>
      <c r="G227" s="231" t="s">
        <v>100</v>
      </c>
      <c r="H227" s="231" t="s">
        <v>100</v>
      </c>
    </row>
    <row r="228" spans="1:8" ht="12.75">
      <c r="A228" s="219"/>
      <c r="B228" s="271"/>
      <c r="C228" s="149" t="s">
        <v>379</v>
      </c>
      <c r="D228" s="234">
        <f>SUM(D227)</f>
        <v>500</v>
      </c>
      <c r="E228" s="322" t="s">
        <v>100</v>
      </c>
      <c r="F228" s="234">
        <f>SUM(F227)</f>
        <v>500</v>
      </c>
      <c r="G228" s="322" t="s">
        <v>100</v>
      </c>
      <c r="H228" s="322" t="s">
        <v>100</v>
      </c>
    </row>
    <row r="229" spans="1:8" ht="12.75">
      <c r="A229" s="109" t="s">
        <v>91</v>
      </c>
      <c r="B229" s="11"/>
      <c r="C229" s="60" t="s">
        <v>93</v>
      </c>
      <c r="D229" s="33"/>
      <c r="E229" s="33"/>
      <c r="F229" s="33"/>
      <c r="G229" s="33"/>
      <c r="H229" s="33"/>
    </row>
    <row r="230" spans="1:8" ht="12.75">
      <c r="A230" s="11" t="s">
        <v>92</v>
      </c>
      <c r="B230" s="11"/>
      <c r="C230" s="15" t="s">
        <v>94</v>
      </c>
      <c r="D230" s="33"/>
      <c r="E230" s="33"/>
      <c r="F230" s="33"/>
      <c r="G230" s="33"/>
      <c r="H230" s="33"/>
    </row>
    <row r="231" spans="1:8" ht="12.75">
      <c r="A231" s="11"/>
      <c r="B231" s="11">
        <v>4210</v>
      </c>
      <c r="C231" s="12" t="s">
        <v>79</v>
      </c>
      <c r="D231" s="33">
        <v>3000</v>
      </c>
      <c r="E231" s="33">
        <v>3000</v>
      </c>
      <c r="F231" s="39" t="s">
        <v>100</v>
      </c>
      <c r="G231" s="39" t="s">
        <v>100</v>
      </c>
      <c r="H231" s="39" t="s">
        <v>100</v>
      </c>
    </row>
    <row r="232" spans="1:8" ht="12.75">
      <c r="A232" s="495">
        <v>75412</v>
      </c>
      <c r="B232" s="46"/>
      <c r="C232" s="47" t="s">
        <v>97</v>
      </c>
      <c r="D232" s="48"/>
      <c r="E232" s="48"/>
      <c r="F232" s="48"/>
      <c r="G232" s="48"/>
      <c r="H232" s="48"/>
    </row>
    <row r="233" spans="1:8" ht="12.75">
      <c r="A233" s="68"/>
      <c r="B233" s="11" t="s">
        <v>69</v>
      </c>
      <c r="C233" s="12" t="s">
        <v>71</v>
      </c>
      <c r="D233" s="33">
        <v>10200</v>
      </c>
      <c r="E233" s="33">
        <v>10200</v>
      </c>
      <c r="F233" s="39" t="s">
        <v>100</v>
      </c>
      <c r="G233" s="39" t="s">
        <v>100</v>
      </c>
      <c r="H233" s="39" t="s">
        <v>100</v>
      </c>
    </row>
    <row r="234" spans="1:8" ht="12.75">
      <c r="A234" s="68"/>
      <c r="B234" s="11" t="s">
        <v>57</v>
      </c>
      <c r="C234" s="12" t="s">
        <v>334</v>
      </c>
      <c r="D234" s="33">
        <v>8214</v>
      </c>
      <c r="E234" s="33">
        <v>8214</v>
      </c>
      <c r="F234" s="39" t="s">
        <v>100</v>
      </c>
      <c r="G234" s="39" t="s">
        <v>100</v>
      </c>
      <c r="H234" s="39" t="s">
        <v>100</v>
      </c>
    </row>
    <row r="235" spans="1:8" ht="12.75">
      <c r="A235" s="480"/>
      <c r="B235" s="11" t="s">
        <v>76</v>
      </c>
      <c r="C235" s="12" t="s">
        <v>78</v>
      </c>
      <c r="D235" s="33">
        <v>611</v>
      </c>
      <c r="E235" s="33">
        <v>611</v>
      </c>
      <c r="F235" s="39" t="s">
        <v>100</v>
      </c>
      <c r="G235" s="39" t="s">
        <v>100</v>
      </c>
      <c r="H235" s="39" t="s">
        <v>100</v>
      </c>
    </row>
    <row r="236" spans="1:8" ht="12.75">
      <c r="A236" s="480"/>
      <c r="B236" s="11" t="s">
        <v>58</v>
      </c>
      <c r="C236" s="12" t="s">
        <v>322</v>
      </c>
      <c r="D236" s="22">
        <v>1520</v>
      </c>
      <c r="E236" s="22">
        <v>1520</v>
      </c>
      <c r="F236" s="54" t="s">
        <v>100</v>
      </c>
      <c r="G236" s="54" t="s">
        <v>100</v>
      </c>
      <c r="H236" s="54" t="s">
        <v>100</v>
      </c>
    </row>
    <row r="237" spans="1:8" ht="12.75">
      <c r="A237" s="480"/>
      <c r="B237" s="13"/>
      <c r="C237" s="12" t="s">
        <v>233</v>
      </c>
      <c r="D237" s="33"/>
      <c r="E237" s="33"/>
      <c r="F237" s="33"/>
      <c r="G237" s="33"/>
      <c r="H237" s="33"/>
    </row>
    <row r="238" spans="1:8" ht="12.75">
      <c r="A238" s="11"/>
      <c r="B238" s="13" t="s">
        <v>234</v>
      </c>
      <c r="C238" s="23" t="s">
        <v>368</v>
      </c>
      <c r="D238" s="33">
        <v>1520</v>
      </c>
      <c r="E238" s="33">
        <v>1520</v>
      </c>
      <c r="F238" s="39" t="s">
        <v>100</v>
      </c>
      <c r="G238" s="39" t="s">
        <v>100</v>
      </c>
      <c r="H238" s="39" t="s">
        <v>100</v>
      </c>
    </row>
    <row r="239" spans="1:8" ht="12.75">
      <c r="A239" s="11"/>
      <c r="B239" s="13"/>
      <c r="C239" s="23"/>
      <c r="D239" s="33"/>
      <c r="E239" s="33"/>
      <c r="F239" s="39"/>
      <c r="G239" s="39"/>
      <c r="H239" s="39"/>
    </row>
    <row r="240" spans="1:8" ht="12.75">
      <c r="A240" s="11"/>
      <c r="B240" s="13" t="s">
        <v>59</v>
      </c>
      <c r="C240" s="12" t="s">
        <v>323</v>
      </c>
      <c r="D240" s="22">
        <v>215</v>
      </c>
      <c r="E240" s="22">
        <v>215</v>
      </c>
      <c r="F240" s="54" t="s">
        <v>100</v>
      </c>
      <c r="G240" s="54" t="s">
        <v>100</v>
      </c>
      <c r="H240" s="54" t="s">
        <v>100</v>
      </c>
    </row>
    <row r="241" spans="1:8" ht="12.75">
      <c r="A241" s="10"/>
      <c r="B241" s="11"/>
      <c r="C241" s="12" t="s">
        <v>233</v>
      </c>
      <c r="D241" s="33"/>
      <c r="E241" s="33"/>
      <c r="F241" s="33"/>
      <c r="G241" s="33"/>
      <c r="H241" s="33"/>
    </row>
    <row r="242" spans="1:8" ht="12.75">
      <c r="A242" s="10"/>
      <c r="B242" s="13" t="s">
        <v>236</v>
      </c>
      <c r="C242" s="23" t="s">
        <v>318</v>
      </c>
      <c r="D242" s="33">
        <v>215</v>
      </c>
      <c r="E242" s="33">
        <v>215</v>
      </c>
      <c r="F242" s="39" t="s">
        <v>100</v>
      </c>
      <c r="G242" s="39" t="s">
        <v>100</v>
      </c>
      <c r="H242" s="39" t="s">
        <v>100</v>
      </c>
    </row>
    <row r="243" spans="1:8" ht="13.5" thickBot="1">
      <c r="A243" s="513"/>
      <c r="B243" s="274"/>
      <c r="C243" s="303"/>
      <c r="D243" s="294"/>
      <c r="E243" s="294"/>
      <c r="F243" s="295"/>
      <c r="G243" s="295"/>
      <c r="H243" s="295"/>
    </row>
    <row r="244" spans="1:8" ht="12.75">
      <c r="A244" s="520">
        <v>1</v>
      </c>
      <c r="B244" s="443" t="s">
        <v>11</v>
      </c>
      <c r="C244" s="443">
        <v>3</v>
      </c>
      <c r="D244" s="443" t="s">
        <v>13</v>
      </c>
      <c r="E244" s="443" t="s">
        <v>14</v>
      </c>
      <c r="F244" s="443" t="s">
        <v>15</v>
      </c>
      <c r="G244" s="443" t="s">
        <v>16</v>
      </c>
      <c r="H244" s="443" t="s">
        <v>17</v>
      </c>
    </row>
    <row r="245" spans="1:8" ht="12.75">
      <c r="A245" s="10"/>
      <c r="B245" s="11" t="s">
        <v>27</v>
      </c>
      <c r="C245" s="12" t="s">
        <v>79</v>
      </c>
      <c r="D245" s="33">
        <v>25500</v>
      </c>
      <c r="E245" s="33">
        <v>25500</v>
      </c>
      <c r="F245" s="39" t="s">
        <v>100</v>
      </c>
      <c r="G245" s="39" t="s">
        <v>100</v>
      </c>
      <c r="H245" s="39" t="s">
        <v>100</v>
      </c>
    </row>
    <row r="246" spans="1:8" ht="12.75">
      <c r="A246" s="10"/>
      <c r="B246" s="11" t="s">
        <v>96</v>
      </c>
      <c r="C246" s="12" t="s">
        <v>80</v>
      </c>
      <c r="D246" s="33">
        <v>5250</v>
      </c>
      <c r="E246" s="33">
        <v>5250</v>
      </c>
      <c r="F246" s="39" t="s">
        <v>100</v>
      </c>
      <c r="G246" s="39" t="s">
        <v>100</v>
      </c>
      <c r="H246" s="39" t="s">
        <v>100</v>
      </c>
    </row>
    <row r="247" spans="1:8" ht="12.75">
      <c r="A247" s="10"/>
      <c r="B247" s="11" t="s">
        <v>47</v>
      </c>
      <c r="C247" s="12" t="s">
        <v>36</v>
      </c>
      <c r="D247" s="33">
        <v>6800</v>
      </c>
      <c r="E247" s="33">
        <v>6800</v>
      </c>
      <c r="F247" s="39" t="s">
        <v>100</v>
      </c>
      <c r="G247" s="39" t="s">
        <v>100</v>
      </c>
      <c r="H247" s="39" t="s">
        <v>100</v>
      </c>
    </row>
    <row r="248" spans="1:8" s="104" customFormat="1" ht="12.75">
      <c r="A248" s="10"/>
      <c r="B248" s="11" t="s">
        <v>19</v>
      </c>
      <c r="C248" s="12" t="s">
        <v>21</v>
      </c>
      <c r="D248" s="33">
        <v>14200</v>
      </c>
      <c r="E248" s="33">
        <v>14200</v>
      </c>
      <c r="F248" s="39" t="s">
        <v>100</v>
      </c>
      <c r="G248" s="39" t="s">
        <v>100</v>
      </c>
      <c r="H248" s="39" t="s">
        <v>100</v>
      </c>
    </row>
    <row r="249" spans="1:8" ht="12.75">
      <c r="A249" s="10"/>
      <c r="B249" s="11" t="s">
        <v>70</v>
      </c>
      <c r="C249" s="12" t="s">
        <v>72</v>
      </c>
      <c r="D249" s="33">
        <v>326</v>
      </c>
      <c r="E249" s="33">
        <v>326</v>
      </c>
      <c r="F249" s="39" t="s">
        <v>100</v>
      </c>
      <c r="G249" s="39" t="s">
        <v>100</v>
      </c>
      <c r="H249" s="39" t="s">
        <v>100</v>
      </c>
    </row>
    <row r="250" spans="1:8" ht="12.75">
      <c r="A250" s="10"/>
      <c r="B250" s="11" t="s">
        <v>41</v>
      </c>
      <c r="C250" s="12" t="s">
        <v>44</v>
      </c>
      <c r="D250" s="33">
        <v>8100</v>
      </c>
      <c r="E250" s="33">
        <v>8100</v>
      </c>
      <c r="F250" s="39" t="s">
        <v>100</v>
      </c>
      <c r="G250" s="39" t="s">
        <v>100</v>
      </c>
      <c r="H250" s="39" t="s">
        <v>100</v>
      </c>
    </row>
    <row r="251" spans="1:8" ht="12.75">
      <c r="A251" s="11"/>
      <c r="B251" s="11" t="s">
        <v>98</v>
      </c>
      <c r="C251" s="12" t="s">
        <v>81</v>
      </c>
      <c r="D251" s="22">
        <v>464</v>
      </c>
      <c r="E251" s="22">
        <v>464</v>
      </c>
      <c r="F251" s="54" t="s">
        <v>100</v>
      </c>
      <c r="G251" s="54" t="s">
        <v>100</v>
      </c>
      <c r="H251" s="54" t="s">
        <v>100</v>
      </c>
    </row>
    <row r="252" spans="1:8" ht="12.75">
      <c r="A252" s="480"/>
      <c r="B252" s="318"/>
      <c r="C252" s="12" t="s">
        <v>233</v>
      </c>
      <c r="D252" s="33"/>
      <c r="E252" s="33"/>
      <c r="F252" s="39"/>
      <c r="G252" s="39"/>
      <c r="H252" s="39"/>
    </row>
    <row r="253" spans="1:8" ht="12.75">
      <c r="A253" s="480"/>
      <c r="B253" s="13" t="s">
        <v>320</v>
      </c>
      <c r="C253" s="23" t="s">
        <v>588</v>
      </c>
      <c r="D253" s="33">
        <v>464</v>
      </c>
      <c r="E253" s="33">
        <v>464</v>
      </c>
      <c r="F253" s="39" t="s">
        <v>100</v>
      </c>
      <c r="G253" s="39" t="s">
        <v>100</v>
      </c>
      <c r="H253" s="39" t="s">
        <v>100</v>
      </c>
    </row>
    <row r="254" spans="1:8" ht="12.75">
      <c r="A254" s="11"/>
      <c r="B254" s="20"/>
      <c r="C254" s="80" t="s">
        <v>99</v>
      </c>
      <c r="D254" s="51">
        <f>SUM(D245:D251,D240,D236,D233:D235)</f>
        <v>81400</v>
      </c>
      <c r="E254" s="51">
        <f>SUM(E245:E251,E240,E236,E233:E235)</f>
        <v>81400</v>
      </c>
      <c r="F254" s="52" t="s">
        <v>100</v>
      </c>
      <c r="G254" s="52" t="s">
        <v>100</v>
      </c>
      <c r="H254" s="52" t="s">
        <v>100</v>
      </c>
    </row>
    <row r="255" spans="1:8" ht="12.75">
      <c r="A255" s="128">
        <v>75416</v>
      </c>
      <c r="B255" s="11"/>
      <c r="C255" s="15" t="s">
        <v>102</v>
      </c>
      <c r="D255" s="33"/>
      <c r="E255" s="33"/>
      <c r="F255" s="33"/>
      <c r="G255" s="33"/>
      <c r="H255" s="33"/>
    </row>
    <row r="256" spans="1:8" ht="12.75">
      <c r="A256" s="11"/>
      <c r="B256" s="11">
        <v>3020</v>
      </c>
      <c r="C256" s="12" t="s">
        <v>415</v>
      </c>
      <c r="D256" s="33">
        <v>954</v>
      </c>
      <c r="E256" s="33">
        <v>954</v>
      </c>
      <c r="F256" s="39" t="s">
        <v>100</v>
      </c>
      <c r="G256" s="39" t="s">
        <v>100</v>
      </c>
      <c r="H256" s="39" t="s">
        <v>100</v>
      </c>
    </row>
    <row r="257" spans="1:8" ht="12.75">
      <c r="A257" s="11"/>
      <c r="B257" s="11" t="s">
        <v>57</v>
      </c>
      <c r="C257" s="12" t="s">
        <v>334</v>
      </c>
      <c r="D257" s="33">
        <v>21340</v>
      </c>
      <c r="E257" s="33">
        <v>21340</v>
      </c>
      <c r="F257" s="39" t="s">
        <v>100</v>
      </c>
      <c r="G257" s="39" t="s">
        <v>100</v>
      </c>
      <c r="H257" s="39" t="s">
        <v>100</v>
      </c>
    </row>
    <row r="258" spans="1:8" ht="12.75">
      <c r="A258" s="11"/>
      <c r="B258" s="11" t="s">
        <v>76</v>
      </c>
      <c r="C258" s="12" t="s">
        <v>78</v>
      </c>
      <c r="D258" s="33">
        <v>1555</v>
      </c>
      <c r="E258" s="33">
        <v>1555</v>
      </c>
      <c r="F258" s="39" t="s">
        <v>100</v>
      </c>
      <c r="G258" s="39" t="s">
        <v>100</v>
      </c>
      <c r="H258" s="39" t="s">
        <v>100</v>
      </c>
    </row>
    <row r="259" spans="1:8" ht="12.75">
      <c r="A259" s="11"/>
      <c r="B259" s="11" t="s">
        <v>58</v>
      </c>
      <c r="C259" s="12" t="s">
        <v>341</v>
      </c>
      <c r="D259" s="34">
        <v>3945</v>
      </c>
      <c r="E259" s="34">
        <v>3945</v>
      </c>
      <c r="F259" s="35" t="s">
        <v>100</v>
      </c>
      <c r="G259" s="35" t="s">
        <v>100</v>
      </c>
      <c r="H259" s="35" t="s">
        <v>100</v>
      </c>
    </row>
    <row r="260" spans="1:8" ht="12.75">
      <c r="A260" s="11"/>
      <c r="B260" s="11"/>
      <c r="C260" s="12" t="s">
        <v>233</v>
      </c>
      <c r="D260" s="33"/>
      <c r="E260" s="33"/>
      <c r="F260" s="39"/>
      <c r="G260" s="39"/>
      <c r="H260" s="39"/>
    </row>
    <row r="261" spans="1:8" ht="12.75">
      <c r="A261" s="11"/>
      <c r="B261" s="13" t="s">
        <v>234</v>
      </c>
      <c r="C261" s="23" t="s">
        <v>511</v>
      </c>
      <c r="D261" s="33">
        <v>3945</v>
      </c>
      <c r="E261" s="33">
        <v>3945</v>
      </c>
      <c r="F261" s="39" t="s">
        <v>100</v>
      </c>
      <c r="G261" s="39" t="s">
        <v>100</v>
      </c>
      <c r="H261" s="39" t="s">
        <v>100</v>
      </c>
    </row>
    <row r="262" spans="1:8" ht="12.75">
      <c r="A262" s="11"/>
      <c r="B262" s="13"/>
      <c r="C262" s="23"/>
      <c r="D262" s="33"/>
      <c r="E262" s="33"/>
      <c r="F262" s="39"/>
      <c r="G262" s="39"/>
      <c r="H262" s="39"/>
    </row>
    <row r="263" spans="1:8" ht="12.75">
      <c r="A263" s="11"/>
      <c r="B263" s="156" t="s">
        <v>59</v>
      </c>
      <c r="C263" s="12" t="s">
        <v>323</v>
      </c>
      <c r="D263" s="34">
        <v>560</v>
      </c>
      <c r="E263" s="34">
        <v>560</v>
      </c>
      <c r="F263" s="35" t="s">
        <v>100</v>
      </c>
      <c r="G263" s="35" t="s">
        <v>100</v>
      </c>
      <c r="H263" s="35" t="s">
        <v>100</v>
      </c>
    </row>
    <row r="264" spans="1:8" ht="12.75">
      <c r="A264" s="11"/>
      <c r="B264" s="13"/>
      <c r="C264" s="23" t="s">
        <v>233</v>
      </c>
      <c r="D264" s="33"/>
      <c r="E264" s="33"/>
      <c r="F264" s="39"/>
      <c r="G264" s="39"/>
      <c r="H264" s="39"/>
    </row>
    <row r="265" spans="1:8" ht="12.75">
      <c r="A265" s="11"/>
      <c r="B265" s="13" t="s">
        <v>236</v>
      </c>
      <c r="C265" s="23" t="s">
        <v>512</v>
      </c>
      <c r="D265" s="33">
        <v>560</v>
      </c>
      <c r="E265" s="33">
        <v>560</v>
      </c>
      <c r="F265" s="39" t="s">
        <v>100</v>
      </c>
      <c r="G265" s="39" t="s">
        <v>100</v>
      </c>
      <c r="H265" s="39" t="s">
        <v>100</v>
      </c>
    </row>
    <row r="266" spans="1:8" ht="12.75">
      <c r="A266" s="11"/>
      <c r="B266" s="13"/>
      <c r="C266" s="23"/>
      <c r="D266" s="33"/>
      <c r="E266" s="33"/>
      <c r="F266" s="39"/>
      <c r="G266" s="39"/>
      <c r="H266" s="39"/>
    </row>
    <row r="267" spans="1:8" ht="12.75">
      <c r="A267" s="11"/>
      <c r="B267" s="11" t="s">
        <v>98</v>
      </c>
      <c r="C267" s="12" t="s">
        <v>81</v>
      </c>
      <c r="D267" s="22">
        <v>696</v>
      </c>
      <c r="E267" s="22">
        <v>696</v>
      </c>
      <c r="F267" s="54" t="s">
        <v>100</v>
      </c>
      <c r="G267" s="54" t="s">
        <v>100</v>
      </c>
      <c r="H267" s="54" t="s">
        <v>100</v>
      </c>
    </row>
    <row r="268" spans="1:8" ht="12.75">
      <c r="A268" s="11"/>
      <c r="B268" s="11"/>
      <c r="C268" s="12" t="s">
        <v>349</v>
      </c>
      <c r="D268" s="33"/>
      <c r="E268" s="33"/>
      <c r="F268" s="39"/>
      <c r="G268" s="39"/>
      <c r="H268" s="39"/>
    </row>
    <row r="269" spans="1:8" ht="12.75">
      <c r="A269" s="11"/>
      <c r="B269" s="13" t="s">
        <v>320</v>
      </c>
      <c r="C269" s="23" t="s">
        <v>589</v>
      </c>
      <c r="D269" s="33">
        <v>696</v>
      </c>
      <c r="E269" s="33">
        <v>696</v>
      </c>
      <c r="F269" s="39" t="s">
        <v>100</v>
      </c>
      <c r="G269" s="39" t="s">
        <v>100</v>
      </c>
      <c r="H269" s="39" t="s">
        <v>100</v>
      </c>
    </row>
    <row r="270" spans="1:8" ht="12.75">
      <c r="A270" s="9"/>
      <c r="B270" s="9"/>
      <c r="C270" s="78" t="s">
        <v>103</v>
      </c>
      <c r="D270" s="48">
        <f>SUM(D256:D259,D263,D267)</f>
        <v>29050</v>
      </c>
      <c r="E270" s="48">
        <f>SUM(E256:E259,E263,E267)</f>
        <v>29050</v>
      </c>
      <c r="F270" s="19" t="s">
        <v>100</v>
      </c>
      <c r="G270" s="19" t="s">
        <v>100</v>
      </c>
      <c r="H270" s="19" t="s">
        <v>100</v>
      </c>
    </row>
    <row r="271" spans="1:8" ht="12.75">
      <c r="A271" s="61"/>
      <c r="B271" s="62"/>
      <c r="C271" s="25" t="s">
        <v>104</v>
      </c>
      <c r="D271" s="37">
        <f>SUM(D270,D254,D231)</f>
        <v>113450</v>
      </c>
      <c r="E271" s="37">
        <f>SUM(E270,E254,E231)</f>
        <v>113450</v>
      </c>
      <c r="F271" s="38" t="s">
        <v>100</v>
      </c>
      <c r="G271" s="38" t="s">
        <v>100</v>
      </c>
      <c r="H271" s="38" t="s">
        <v>100</v>
      </c>
    </row>
    <row r="272" spans="1:8" ht="38.25">
      <c r="A272" s="433">
        <v>756</v>
      </c>
      <c r="B272" s="4"/>
      <c r="C272" s="324" t="s">
        <v>513</v>
      </c>
      <c r="D272" s="226"/>
      <c r="E272" s="226"/>
      <c r="F272" s="227"/>
      <c r="G272" s="227"/>
      <c r="H272" s="227"/>
    </row>
    <row r="273" spans="1:8" ht="14.25" customHeight="1">
      <c r="A273" s="201">
        <v>75647</v>
      </c>
      <c r="B273" s="11"/>
      <c r="C273" s="200" t="s">
        <v>426</v>
      </c>
      <c r="D273" s="226"/>
      <c r="E273" s="226"/>
      <c r="F273" s="227"/>
      <c r="G273" s="227"/>
      <c r="H273" s="227"/>
    </row>
    <row r="274" spans="1:8" ht="12.75">
      <c r="A274" s="264"/>
      <c r="B274" s="11">
        <v>4100</v>
      </c>
      <c r="C274" s="206" t="s">
        <v>83</v>
      </c>
      <c r="D274" s="236">
        <v>20450</v>
      </c>
      <c r="E274" s="232">
        <v>20450</v>
      </c>
      <c r="F274" s="233" t="s">
        <v>100</v>
      </c>
      <c r="G274" s="233" t="s">
        <v>100</v>
      </c>
      <c r="H274" s="233" t="s">
        <v>100</v>
      </c>
    </row>
    <row r="275" spans="1:8" ht="12.75">
      <c r="A275" s="219"/>
      <c r="B275" s="9">
        <v>4610</v>
      </c>
      <c r="C275" s="221" t="s">
        <v>428</v>
      </c>
      <c r="D275" s="238">
        <v>2050</v>
      </c>
      <c r="E275" s="230">
        <v>2050</v>
      </c>
      <c r="F275" s="231" t="s">
        <v>100</v>
      </c>
      <c r="G275" s="231" t="s">
        <v>100</v>
      </c>
      <c r="H275" s="231" t="s">
        <v>100</v>
      </c>
    </row>
    <row r="276" spans="1:8" ht="12.75">
      <c r="A276" s="205"/>
      <c r="B276" s="62"/>
      <c r="C276" s="149" t="s">
        <v>219</v>
      </c>
      <c r="D276" s="255">
        <f>SUM(D274:D275)</f>
        <v>22500</v>
      </c>
      <c r="E276" s="234">
        <f>SUM(E274:E275)</f>
        <v>22500</v>
      </c>
      <c r="F276" s="231" t="s">
        <v>100</v>
      </c>
      <c r="G276" s="231" t="s">
        <v>100</v>
      </c>
      <c r="H276" s="231" t="s">
        <v>100</v>
      </c>
    </row>
    <row r="277" spans="1:8" ht="12.75">
      <c r="A277" s="433">
        <v>757</v>
      </c>
      <c r="B277" s="11"/>
      <c r="C277" s="60" t="s">
        <v>108</v>
      </c>
      <c r="D277" s="33"/>
      <c r="E277" s="33"/>
      <c r="F277" s="33"/>
      <c r="G277" s="33"/>
      <c r="H277" s="33"/>
    </row>
    <row r="278" spans="1:8" ht="25.5">
      <c r="A278" s="128">
        <v>75702</v>
      </c>
      <c r="B278" s="11"/>
      <c r="C278" s="15" t="s">
        <v>109</v>
      </c>
      <c r="D278" s="33"/>
      <c r="E278" s="33"/>
      <c r="F278" s="33"/>
      <c r="G278" s="33"/>
      <c r="H278" s="33"/>
    </row>
    <row r="279" spans="1:8" ht="25.5">
      <c r="A279" s="11"/>
      <c r="B279" s="11" t="s">
        <v>107</v>
      </c>
      <c r="C279" s="12" t="s">
        <v>514</v>
      </c>
      <c r="D279" s="33">
        <v>63400</v>
      </c>
      <c r="E279" s="33">
        <v>63400</v>
      </c>
      <c r="F279" s="39" t="s">
        <v>100</v>
      </c>
      <c r="G279" s="39" t="s">
        <v>100</v>
      </c>
      <c r="H279" s="39" t="s">
        <v>100</v>
      </c>
    </row>
    <row r="280" spans="1:8" ht="13.5" thickBot="1">
      <c r="A280" s="411"/>
      <c r="B280" s="379"/>
      <c r="C280" s="299" t="s">
        <v>110</v>
      </c>
      <c r="D280" s="102">
        <f>SUM(D279)</f>
        <v>63400</v>
      </c>
      <c r="E280" s="102">
        <f>SUM(E279)</f>
        <v>63400</v>
      </c>
      <c r="F280" s="103" t="s">
        <v>100</v>
      </c>
      <c r="G280" s="103" t="s">
        <v>100</v>
      </c>
      <c r="H280" s="103" t="s">
        <v>100</v>
      </c>
    </row>
    <row r="281" spans="1:8" ht="12.75">
      <c r="A281" s="520">
        <v>1</v>
      </c>
      <c r="B281" s="443" t="s">
        <v>11</v>
      </c>
      <c r="C281" s="443">
        <v>3</v>
      </c>
      <c r="D281" s="443" t="s">
        <v>13</v>
      </c>
      <c r="E281" s="443" t="s">
        <v>14</v>
      </c>
      <c r="F281" s="443" t="s">
        <v>15</v>
      </c>
      <c r="G281" s="443" t="s">
        <v>16</v>
      </c>
      <c r="H281" s="443" t="s">
        <v>17</v>
      </c>
    </row>
    <row r="282" spans="1:8" ht="12.75">
      <c r="A282" s="433">
        <v>758</v>
      </c>
      <c r="B282" s="4"/>
      <c r="C282" s="122" t="s">
        <v>114</v>
      </c>
      <c r="D282" s="33"/>
      <c r="E282" s="33"/>
      <c r="F282" s="33"/>
      <c r="G282" s="33"/>
      <c r="H282" s="33"/>
    </row>
    <row r="283" spans="1:8" ht="12.75">
      <c r="A283" s="128">
        <v>75814</v>
      </c>
      <c r="B283" s="11"/>
      <c r="C283" s="15" t="s">
        <v>115</v>
      </c>
      <c r="D283" s="33"/>
      <c r="E283" s="33"/>
      <c r="F283" s="33"/>
      <c r="G283" s="33"/>
      <c r="H283" s="33"/>
    </row>
    <row r="284" spans="1:8" ht="12.75">
      <c r="A284" s="59"/>
      <c r="B284" s="318" t="s">
        <v>113</v>
      </c>
      <c r="C284" s="12" t="s">
        <v>324</v>
      </c>
      <c r="D284" s="33">
        <v>2617</v>
      </c>
      <c r="E284" s="33">
        <v>2617</v>
      </c>
      <c r="F284" s="39" t="s">
        <v>100</v>
      </c>
      <c r="G284" s="39" t="s">
        <v>100</v>
      </c>
      <c r="H284" s="39" t="s">
        <v>100</v>
      </c>
    </row>
    <row r="285" spans="1:8" ht="12.75">
      <c r="A285" s="11"/>
      <c r="B285" s="318" t="s">
        <v>27</v>
      </c>
      <c r="C285" s="12" t="s">
        <v>79</v>
      </c>
      <c r="D285" s="22">
        <v>11100</v>
      </c>
      <c r="E285" s="22">
        <v>11100</v>
      </c>
      <c r="F285" s="54" t="s">
        <v>100</v>
      </c>
      <c r="G285" s="54" t="s">
        <v>100</v>
      </c>
      <c r="H285" s="54" t="s">
        <v>100</v>
      </c>
    </row>
    <row r="286" spans="1:8" ht="12.75">
      <c r="A286" s="11"/>
      <c r="B286" s="318"/>
      <c r="C286" s="12" t="s">
        <v>233</v>
      </c>
      <c r="D286" s="33"/>
      <c r="E286" s="33"/>
      <c r="F286" s="39"/>
      <c r="G286" s="39"/>
      <c r="H286" s="39"/>
    </row>
    <row r="287" spans="1:8" ht="12.75">
      <c r="A287" s="11"/>
      <c r="B287" s="156" t="s">
        <v>325</v>
      </c>
      <c r="C287" s="23" t="s">
        <v>328</v>
      </c>
      <c r="D287" s="33">
        <v>6850</v>
      </c>
      <c r="E287" s="33">
        <v>6850</v>
      </c>
      <c r="F287" s="39" t="s">
        <v>100</v>
      </c>
      <c r="G287" s="39" t="s">
        <v>100</v>
      </c>
      <c r="H287" s="39" t="s">
        <v>100</v>
      </c>
    </row>
    <row r="288" spans="1:8" ht="18" customHeight="1">
      <c r="A288" s="59"/>
      <c r="B288" s="156" t="s">
        <v>326</v>
      </c>
      <c r="C288" s="23" t="s">
        <v>432</v>
      </c>
      <c r="D288" s="66">
        <v>4250</v>
      </c>
      <c r="E288" s="66">
        <v>4250</v>
      </c>
      <c r="F288" s="67" t="s">
        <v>100</v>
      </c>
      <c r="G288" s="67" t="s">
        <v>100</v>
      </c>
      <c r="H288" s="67" t="s">
        <v>100</v>
      </c>
    </row>
    <row r="289" spans="1:8" ht="12.75">
      <c r="A289" s="11"/>
      <c r="B289" s="318" t="s">
        <v>19</v>
      </c>
      <c r="C289" s="12" t="s">
        <v>21</v>
      </c>
      <c r="D289" s="22">
        <v>23750</v>
      </c>
      <c r="E289" s="22">
        <v>23750</v>
      </c>
      <c r="F289" s="54" t="s">
        <v>100</v>
      </c>
      <c r="G289" s="54" t="s">
        <v>100</v>
      </c>
      <c r="H289" s="54" t="s">
        <v>100</v>
      </c>
    </row>
    <row r="290" spans="1:8" ht="12.75">
      <c r="A290" s="11"/>
      <c r="B290" s="318"/>
      <c r="C290" s="12" t="s">
        <v>233</v>
      </c>
      <c r="D290" s="33"/>
      <c r="E290" s="33"/>
      <c r="F290" s="39"/>
      <c r="G290" s="39"/>
      <c r="H290" s="39"/>
    </row>
    <row r="291" spans="1:8" ht="12.75">
      <c r="A291" s="11"/>
      <c r="B291" s="156" t="s">
        <v>327</v>
      </c>
      <c r="C291" s="23" t="s">
        <v>433</v>
      </c>
      <c r="D291" s="33">
        <v>3450</v>
      </c>
      <c r="E291" s="33">
        <v>3450</v>
      </c>
      <c r="F291" s="39" t="s">
        <v>100</v>
      </c>
      <c r="G291" s="39" t="s">
        <v>100</v>
      </c>
      <c r="H291" s="39" t="s">
        <v>100</v>
      </c>
    </row>
    <row r="292" spans="1:8" ht="18" customHeight="1">
      <c r="A292" s="11"/>
      <c r="B292" s="156" t="s">
        <v>329</v>
      </c>
      <c r="C292" s="23" t="s">
        <v>434</v>
      </c>
      <c r="D292" s="66">
        <v>20300</v>
      </c>
      <c r="E292" s="66">
        <v>20300</v>
      </c>
      <c r="F292" s="67" t="s">
        <v>100</v>
      </c>
      <c r="G292" s="67" t="s">
        <v>100</v>
      </c>
      <c r="H292" s="67" t="s">
        <v>100</v>
      </c>
    </row>
    <row r="293" spans="1:8" ht="12.75">
      <c r="A293" s="11"/>
      <c r="B293" s="11" t="s">
        <v>41</v>
      </c>
      <c r="C293" s="12" t="s">
        <v>44</v>
      </c>
      <c r="D293" s="33">
        <v>13513</v>
      </c>
      <c r="E293" s="33">
        <v>13513</v>
      </c>
      <c r="F293" s="39" t="s">
        <v>100</v>
      </c>
      <c r="G293" s="39" t="s">
        <v>100</v>
      </c>
      <c r="H293" s="39" t="s">
        <v>100</v>
      </c>
    </row>
    <row r="294" spans="1:8" ht="12.75">
      <c r="A294" s="11"/>
      <c r="B294" s="20"/>
      <c r="C294" s="80" t="s">
        <v>116</v>
      </c>
      <c r="D294" s="51">
        <f>SUM(D293,D289,D285,D284)</f>
        <v>50980</v>
      </c>
      <c r="E294" s="51">
        <f>SUM(E293,E289,E285,E284)</f>
        <v>50980</v>
      </c>
      <c r="F294" s="52" t="s">
        <v>100</v>
      </c>
      <c r="G294" s="52" t="s">
        <v>100</v>
      </c>
      <c r="H294" s="52" t="s">
        <v>100</v>
      </c>
    </row>
    <row r="295" spans="1:8" ht="12.75">
      <c r="A295" s="128">
        <v>75818</v>
      </c>
      <c r="B295" s="11"/>
      <c r="C295" s="15" t="s">
        <v>119</v>
      </c>
      <c r="D295" s="33"/>
      <c r="E295" s="33"/>
      <c r="F295" s="33"/>
      <c r="G295" s="33"/>
      <c r="H295" s="33"/>
    </row>
    <row r="296" spans="1:8" ht="12.75">
      <c r="A296" s="11"/>
      <c r="B296" s="11" t="s">
        <v>118</v>
      </c>
      <c r="C296" s="12" t="s">
        <v>239</v>
      </c>
      <c r="D296" s="22">
        <v>129170</v>
      </c>
      <c r="E296" s="22">
        <v>129170</v>
      </c>
      <c r="F296" s="54" t="s">
        <v>100</v>
      </c>
      <c r="G296" s="54" t="s">
        <v>100</v>
      </c>
      <c r="H296" s="54" t="s">
        <v>100</v>
      </c>
    </row>
    <row r="297" spans="1:8" ht="12.75">
      <c r="A297" s="59"/>
      <c r="B297" s="318"/>
      <c r="C297" s="12" t="s">
        <v>233</v>
      </c>
      <c r="D297" s="33"/>
      <c r="E297" s="33"/>
      <c r="F297" s="33"/>
      <c r="G297" s="33"/>
      <c r="H297" s="33"/>
    </row>
    <row r="298" spans="1:8" s="104" customFormat="1" ht="12.75">
      <c r="A298" s="11"/>
      <c r="B298" s="13" t="s">
        <v>240</v>
      </c>
      <c r="C298" s="23" t="s">
        <v>435</v>
      </c>
      <c r="D298" s="33">
        <v>100170</v>
      </c>
      <c r="E298" s="33">
        <v>100170</v>
      </c>
      <c r="F298" s="39" t="s">
        <v>100</v>
      </c>
      <c r="G298" s="39" t="s">
        <v>100</v>
      </c>
      <c r="H298" s="39" t="s">
        <v>100</v>
      </c>
    </row>
    <row r="299" spans="1:8" ht="27.75" customHeight="1">
      <c r="A299" s="11"/>
      <c r="B299" s="13" t="s">
        <v>241</v>
      </c>
      <c r="C299" s="23" t="s">
        <v>590</v>
      </c>
      <c r="D299" s="82">
        <v>25000</v>
      </c>
      <c r="E299" s="82">
        <v>25000</v>
      </c>
      <c r="F299" s="39" t="s">
        <v>100</v>
      </c>
      <c r="G299" s="39" t="s">
        <v>100</v>
      </c>
      <c r="H299" s="39" t="s">
        <v>100</v>
      </c>
    </row>
    <row r="300" spans="1:8" ht="12.75">
      <c r="A300" s="11"/>
      <c r="B300" s="13"/>
      <c r="C300" s="12" t="s">
        <v>330</v>
      </c>
      <c r="D300" s="66"/>
      <c r="E300" s="66"/>
      <c r="F300" s="39"/>
      <c r="G300" s="39"/>
      <c r="H300" s="39"/>
    </row>
    <row r="301" spans="1:8" ht="12.75">
      <c r="A301" s="11"/>
      <c r="B301" s="13"/>
      <c r="C301" s="12" t="s">
        <v>436</v>
      </c>
      <c r="D301" s="66"/>
      <c r="E301" s="66"/>
      <c r="F301" s="39"/>
      <c r="G301" s="39"/>
      <c r="H301" s="39"/>
    </row>
    <row r="302" spans="1:8" ht="12.75">
      <c r="A302" s="10"/>
      <c r="B302" s="13"/>
      <c r="C302" s="12" t="s">
        <v>437</v>
      </c>
      <c r="D302" s="66"/>
      <c r="E302" s="66"/>
      <c r="F302" s="39"/>
      <c r="G302" s="39"/>
      <c r="H302" s="39"/>
    </row>
    <row r="303" spans="1:8" ht="12.75">
      <c r="A303" s="11"/>
      <c r="B303" s="13"/>
      <c r="C303" s="12" t="s">
        <v>438</v>
      </c>
      <c r="D303" s="66"/>
      <c r="E303" s="66"/>
      <c r="F303" s="39"/>
      <c r="G303" s="39"/>
      <c r="H303" s="39"/>
    </row>
    <row r="304" spans="1:8" ht="12.75">
      <c r="A304" s="11"/>
      <c r="B304" s="13"/>
      <c r="C304" s="12" t="s">
        <v>439</v>
      </c>
      <c r="D304" s="66"/>
      <c r="E304" s="66"/>
      <c r="F304" s="39"/>
      <c r="G304" s="39"/>
      <c r="H304" s="39"/>
    </row>
    <row r="305" spans="1:8" ht="12.75">
      <c r="A305" s="11"/>
      <c r="B305" s="13"/>
      <c r="C305" s="12" t="s">
        <v>440</v>
      </c>
      <c r="D305" s="66"/>
      <c r="E305" s="66"/>
      <c r="F305" s="39"/>
      <c r="G305" s="39"/>
      <c r="H305" s="39"/>
    </row>
    <row r="306" spans="1:8" ht="12.75">
      <c r="A306" s="11"/>
      <c r="B306" s="13"/>
      <c r="C306" s="12" t="s">
        <v>441</v>
      </c>
      <c r="D306" s="66"/>
      <c r="E306" s="66"/>
      <c r="F306" s="39"/>
      <c r="G306" s="39"/>
      <c r="H306" s="39"/>
    </row>
    <row r="307" spans="1:8" ht="12.75">
      <c r="A307" s="11"/>
      <c r="B307" s="13"/>
      <c r="C307" s="12" t="s">
        <v>442</v>
      </c>
      <c r="D307" s="66"/>
      <c r="E307" s="66"/>
      <c r="F307" s="39"/>
      <c r="G307" s="39"/>
      <c r="H307" s="39"/>
    </row>
    <row r="308" spans="1:8" ht="12.75">
      <c r="A308" s="11"/>
      <c r="B308" s="13"/>
      <c r="C308" s="12" t="s">
        <v>515</v>
      </c>
      <c r="D308" s="66"/>
      <c r="E308" s="66"/>
      <c r="F308" s="39"/>
      <c r="G308" s="39"/>
      <c r="H308" s="39"/>
    </row>
    <row r="309" spans="1:8" ht="12.75">
      <c r="A309" s="11"/>
      <c r="B309" s="13"/>
      <c r="C309" s="12" t="s">
        <v>444</v>
      </c>
      <c r="D309" s="66"/>
      <c r="E309" s="66"/>
      <c r="F309" s="39"/>
      <c r="G309" s="39"/>
      <c r="H309" s="39"/>
    </row>
    <row r="310" spans="1:8" ht="12.75">
      <c r="A310" s="11"/>
      <c r="B310" s="13"/>
      <c r="C310" s="12" t="s">
        <v>445</v>
      </c>
      <c r="D310" s="66"/>
      <c r="E310" s="66"/>
      <c r="F310" s="39"/>
      <c r="G310" s="39"/>
      <c r="H310" s="39"/>
    </row>
    <row r="311" spans="1:8" ht="13.5" customHeight="1">
      <c r="A311" s="10"/>
      <c r="B311" s="156"/>
      <c r="C311" s="12" t="s">
        <v>516</v>
      </c>
      <c r="D311" s="66"/>
      <c r="E311" s="66"/>
      <c r="F311" s="39"/>
      <c r="G311" s="39"/>
      <c r="H311" s="39"/>
    </row>
    <row r="312" spans="1:8" ht="13.5" customHeight="1">
      <c r="A312" s="223"/>
      <c r="B312" s="13"/>
      <c r="C312" s="12"/>
      <c r="D312" s="66"/>
      <c r="E312" s="66"/>
      <c r="F312" s="39"/>
      <c r="G312" s="39"/>
      <c r="H312" s="39"/>
    </row>
    <row r="313" spans="1:8" ht="26.25" customHeight="1">
      <c r="A313" s="223"/>
      <c r="B313" s="13" t="s">
        <v>447</v>
      </c>
      <c r="C313" s="23" t="s">
        <v>448</v>
      </c>
      <c r="D313" s="82">
        <v>4000</v>
      </c>
      <c r="E313" s="82">
        <v>4000</v>
      </c>
      <c r="F313" s="39" t="s">
        <v>100</v>
      </c>
      <c r="G313" s="39" t="s">
        <v>100</v>
      </c>
      <c r="H313" s="39" t="s">
        <v>100</v>
      </c>
    </row>
    <row r="314" spans="1:8" ht="13.5" customHeight="1">
      <c r="A314" s="223"/>
      <c r="B314" s="13"/>
      <c r="C314" s="23"/>
      <c r="D314" s="82"/>
      <c r="E314" s="82"/>
      <c r="F314" s="39"/>
      <c r="G314" s="39"/>
      <c r="H314" s="39"/>
    </row>
    <row r="315" spans="1:8" ht="12.75">
      <c r="A315" s="11"/>
      <c r="B315" s="11">
        <v>6800</v>
      </c>
      <c r="C315" s="12" t="s">
        <v>120</v>
      </c>
      <c r="D315" s="33">
        <v>55500</v>
      </c>
      <c r="E315" s="33">
        <v>55500</v>
      </c>
      <c r="F315" s="39" t="s">
        <v>100</v>
      </c>
      <c r="G315" s="39" t="s">
        <v>100</v>
      </c>
      <c r="H315" s="39" t="s">
        <v>100</v>
      </c>
    </row>
    <row r="316" spans="1:8" ht="12.75">
      <c r="A316" s="9"/>
      <c r="B316" s="312"/>
      <c r="C316" s="78" t="s">
        <v>121</v>
      </c>
      <c r="D316" s="48">
        <f>SUM(D296,D315)</f>
        <v>184670</v>
      </c>
      <c r="E316" s="48">
        <f>SUM(E296,E315)</f>
        <v>184670</v>
      </c>
      <c r="F316" s="56" t="s">
        <v>100</v>
      </c>
      <c r="G316" s="56" t="s">
        <v>100</v>
      </c>
      <c r="H316" s="56" t="s">
        <v>100</v>
      </c>
    </row>
    <row r="317" spans="1:8" ht="12.75">
      <c r="A317" s="61"/>
      <c r="B317" s="444"/>
      <c r="C317" s="25" t="s">
        <v>122</v>
      </c>
      <c r="D317" s="37">
        <f>SUM(D294,D316)</f>
        <v>235650</v>
      </c>
      <c r="E317" s="37">
        <f>SUM(E294,E316)</f>
        <v>235650</v>
      </c>
      <c r="F317" s="38" t="s">
        <v>100</v>
      </c>
      <c r="G317" s="38" t="s">
        <v>100</v>
      </c>
      <c r="H317" s="38" t="s">
        <v>100</v>
      </c>
    </row>
    <row r="318" spans="1:8" ht="12.75">
      <c r="A318" s="433">
        <v>801</v>
      </c>
      <c r="B318" s="4"/>
      <c r="C318" s="122" t="s">
        <v>125</v>
      </c>
      <c r="D318" s="42"/>
      <c r="E318" s="42"/>
      <c r="F318" s="43"/>
      <c r="G318" s="43"/>
      <c r="H318" s="43"/>
    </row>
    <row r="319" spans="1:8" ht="12.75">
      <c r="A319" s="264">
        <v>80104</v>
      </c>
      <c r="B319" s="11"/>
      <c r="C319" s="200" t="s">
        <v>152</v>
      </c>
      <c r="D319" s="226"/>
      <c r="E319" s="226"/>
      <c r="F319" s="227"/>
      <c r="G319" s="227"/>
      <c r="H319" s="227"/>
    </row>
    <row r="320" spans="1:8" ht="12.75">
      <c r="A320" s="219"/>
      <c r="B320" s="9">
        <v>2510</v>
      </c>
      <c r="C320" s="155" t="s">
        <v>153</v>
      </c>
      <c r="D320" s="230">
        <v>328000</v>
      </c>
      <c r="E320" s="230">
        <v>328000</v>
      </c>
      <c r="F320" s="231" t="s">
        <v>100</v>
      </c>
      <c r="G320" s="231" t="s">
        <v>100</v>
      </c>
      <c r="H320" s="231" t="s">
        <v>100</v>
      </c>
    </row>
    <row r="321" spans="1:8" ht="13.5" thickBot="1">
      <c r="A321" s="514"/>
      <c r="B321" s="379"/>
      <c r="C321" s="415" t="s">
        <v>137</v>
      </c>
      <c r="D321" s="417">
        <f>SUM(D320)</f>
        <v>328000</v>
      </c>
      <c r="E321" s="417">
        <f>SUM(E320)</f>
        <v>328000</v>
      </c>
      <c r="F321" s="515" t="s">
        <v>100</v>
      </c>
      <c r="G321" s="515" t="s">
        <v>100</v>
      </c>
      <c r="H321" s="515" t="s">
        <v>100</v>
      </c>
    </row>
    <row r="322" spans="1:8" ht="12.75">
      <c r="A322" s="520">
        <v>1</v>
      </c>
      <c r="B322" s="443" t="s">
        <v>11</v>
      </c>
      <c r="C322" s="443">
        <v>3</v>
      </c>
      <c r="D322" s="443" t="s">
        <v>13</v>
      </c>
      <c r="E322" s="443" t="s">
        <v>14</v>
      </c>
      <c r="F322" s="443" t="s">
        <v>15</v>
      </c>
      <c r="G322" s="443" t="s">
        <v>16</v>
      </c>
      <c r="H322" s="443" t="s">
        <v>17</v>
      </c>
    </row>
    <row r="323" spans="1:8" ht="12.75">
      <c r="A323" s="433">
        <v>851</v>
      </c>
      <c r="B323" s="4"/>
      <c r="C323" s="122" t="s">
        <v>138</v>
      </c>
      <c r="D323" s="42"/>
      <c r="E323" s="42"/>
      <c r="F323" s="43"/>
      <c r="G323" s="43"/>
      <c r="H323" s="43"/>
    </row>
    <row r="324" spans="1:8" ht="12.75">
      <c r="A324" s="201">
        <v>85143</v>
      </c>
      <c r="B324" s="11"/>
      <c r="C324" s="27" t="s">
        <v>139</v>
      </c>
      <c r="D324" s="33"/>
      <c r="E324" s="33"/>
      <c r="F324" s="33"/>
      <c r="G324" s="33"/>
      <c r="H324" s="33"/>
    </row>
    <row r="325" spans="1:8" ht="27.75" customHeight="1">
      <c r="A325" s="11"/>
      <c r="B325" s="9">
        <v>2820</v>
      </c>
      <c r="C325" s="14" t="s">
        <v>457</v>
      </c>
      <c r="D325" s="34">
        <v>1200</v>
      </c>
      <c r="E325" s="34">
        <v>1200</v>
      </c>
      <c r="F325" s="35" t="s">
        <v>100</v>
      </c>
      <c r="G325" s="35" t="s">
        <v>100</v>
      </c>
      <c r="H325" s="35" t="s">
        <v>100</v>
      </c>
    </row>
    <row r="326" spans="1:8" ht="26.25" customHeight="1" hidden="1">
      <c r="A326" s="79"/>
      <c r="B326" s="11">
        <v>4810</v>
      </c>
      <c r="C326" s="15" t="s">
        <v>140</v>
      </c>
      <c r="D326" s="33">
        <v>1200</v>
      </c>
      <c r="E326" s="33">
        <v>1200</v>
      </c>
      <c r="F326" s="39" t="s">
        <v>100</v>
      </c>
      <c r="G326" s="39" t="s">
        <v>100</v>
      </c>
      <c r="H326" s="39" t="s">
        <v>100</v>
      </c>
    </row>
    <row r="327" spans="1:8" ht="13.5" customHeight="1">
      <c r="A327" s="128">
        <v>85154</v>
      </c>
      <c r="B327" s="11"/>
      <c r="C327" s="326" t="s">
        <v>140</v>
      </c>
      <c r="D327" s="33"/>
      <c r="E327" s="33"/>
      <c r="F327" s="39"/>
      <c r="G327" s="39"/>
      <c r="H327" s="39"/>
    </row>
    <row r="328" spans="1:8" ht="12.75" customHeight="1">
      <c r="A328" s="68"/>
      <c r="B328" s="11" t="s">
        <v>58</v>
      </c>
      <c r="C328" s="12" t="s">
        <v>341</v>
      </c>
      <c r="D328" s="34">
        <v>2800</v>
      </c>
      <c r="E328" s="34">
        <v>2800</v>
      </c>
      <c r="F328" s="35" t="s">
        <v>100</v>
      </c>
      <c r="G328" s="35" t="s">
        <v>100</v>
      </c>
      <c r="H328" s="35" t="s">
        <v>100</v>
      </c>
    </row>
    <row r="329" spans="1:8" ht="12.75" customHeight="1">
      <c r="A329" s="68"/>
      <c r="B329" s="11"/>
      <c r="C329" s="23" t="s">
        <v>233</v>
      </c>
      <c r="D329" s="33"/>
      <c r="E329" s="33"/>
      <c r="F329" s="39"/>
      <c r="G329" s="39"/>
      <c r="H329" s="39"/>
    </row>
    <row r="330" spans="1:8" ht="12.75" customHeight="1">
      <c r="A330" s="68"/>
      <c r="B330" s="13" t="s">
        <v>235</v>
      </c>
      <c r="C330" s="23" t="s">
        <v>450</v>
      </c>
      <c r="D330" s="33">
        <v>2800</v>
      </c>
      <c r="E330" s="33">
        <v>2800</v>
      </c>
      <c r="F330" s="39" t="s">
        <v>100</v>
      </c>
      <c r="G330" s="39" t="s">
        <v>100</v>
      </c>
      <c r="H330" s="39" t="s">
        <v>100</v>
      </c>
    </row>
    <row r="331" spans="1:8" ht="12.75" customHeight="1">
      <c r="A331" s="68"/>
      <c r="B331" s="13"/>
      <c r="C331" s="23"/>
      <c r="D331" s="33"/>
      <c r="E331" s="33"/>
      <c r="F331" s="39"/>
      <c r="G331" s="39"/>
      <c r="H331" s="39"/>
    </row>
    <row r="332" spans="1:8" ht="12.75" customHeight="1">
      <c r="A332" s="68"/>
      <c r="B332" s="13" t="s">
        <v>59</v>
      </c>
      <c r="C332" s="23" t="s">
        <v>337</v>
      </c>
      <c r="D332" s="34">
        <v>90</v>
      </c>
      <c r="E332" s="34">
        <v>90</v>
      </c>
      <c r="F332" s="35" t="s">
        <v>100</v>
      </c>
      <c r="G332" s="35" t="s">
        <v>100</v>
      </c>
      <c r="H332" s="35" t="s">
        <v>100</v>
      </c>
    </row>
    <row r="333" spans="1:8" ht="12.75" customHeight="1">
      <c r="A333" s="68"/>
      <c r="B333" s="13"/>
      <c r="C333" s="23" t="s">
        <v>233</v>
      </c>
      <c r="D333" s="33"/>
      <c r="E333" s="33"/>
      <c r="F333" s="39"/>
      <c r="G333" s="39"/>
      <c r="H333" s="39"/>
    </row>
    <row r="334" spans="1:8" ht="12.75" customHeight="1">
      <c r="A334" s="68"/>
      <c r="B334" s="13" t="s">
        <v>237</v>
      </c>
      <c r="C334" s="23" t="s">
        <v>318</v>
      </c>
      <c r="D334" s="33">
        <v>90</v>
      </c>
      <c r="E334" s="33">
        <v>90</v>
      </c>
      <c r="F334" s="39" t="s">
        <v>100</v>
      </c>
      <c r="G334" s="39" t="s">
        <v>100</v>
      </c>
      <c r="H334" s="39" t="s">
        <v>100</v>
      </c>
    </row>
    <row r="335" spans="1:8" ht="12.75" customHeight="1">
      <c r="A335" s="68"/>
      <c r="B335" s="13"/>
      <c r="C335" s="23"/>
      <c r="D335" s="33"/>
      <c r="E335" s="33"/>
      <c r="F335" s="39"/>
      <c r="G335" s="39"/>
      <c r="H335" s="39"/>
    </row>
    <row r="336" spans="1:8" ht="12.75">
      <c r="A336" s="68"/>
      <c r="B336" s="11" t="s">
        <v>27</v>
      </c>
      <c r="C336" s="12" t="s">
        <v>79</v>
      </c>
      <c r="D336" s="33">
        <v>5250</v>
      </c>
      <c r="E336" s="33">
        <v>5250</v>
      </c>
      <c r="F336" s="39" t="s">
        <v>100</v>
      </c>
      <c r="G336" s="39" t="s">
        <v>100</v>
      </c>
      <c r="H336" s="39" t="s">
        <v>100</v>
      </c>
    </row>
    <row r="337" spans="1:8" ht="12.75">
      <c r="A337" s="68"/>
      <c r="B337" s="11" t="s">
        <v>96</v>
      </c>
      <c r="C337" s="12" t="s">
        <v>80</v>
      </c>
      <c r="D337" s="33">
        <v>1200</v>
      </c>
      <c r="E337" s="33">
        <v>1200</v>
      </c>
      <c r="F337" s="39" t="s">
        <v>100</v>
      </c>
      <c r="G337" s="39" t="s">
        <v>100</v>
      </c>
      <c r="H337" s="39" t="s">
        <v>100</v>
      </c>
    </row>
    <row r="338" spans="1:8" ht="12.75">
      <c r="A338" s="68"/>
      <c r="B338" s="11">
        <v>4300</v>
      </c>
      <c r="C338" s="12" t="s">
        <v>21</v>
      </c>
      <c r="D338" s="33">
        <v>50160</v>
      </c>
      <c r="E338" s="33">
        <v>50160</v>
      </c>
      <c r="F338" s="39" t="s">
        <v>100</v>
      </c>
      <c r="G338" s="39" t="s">
        <v>100</v>
      </c>
      <c r="H338" s="39" t="s">
        <v>100</v>
      </c>
    </row>
    <row r="339" spans="1:8" ht="12.75">
      <c r="A339" s="68"/>
      <c r="B339" s="11" t="s">
        <v>70</v>
      </c>
      <c r="C339" s="63" t="s">
        <v>72</v>
      </c>
      <c r="D339" s="34">
        <v>500</v>
      </c>
      <c r="E339" s="34">
        <v>500</v>
      </c>
      <c r="F339" s="35" t="s">
        <v>100</v>
      </c>
      <c r="G339" s="35" t="s">
        <v>100</v>
      </c>
      <c r="H339" s="35" t="s">
        <v>100</v>
      </c>
    </row>
    <row r="340" spans="1:8" ht="12.75">
      <c r="A340" s="73"/>
      <c r="B340" s="312"/>
      <c r="C340" s="80" t="s">
        <v>141</v>
      </c>
      <c r="D340" s="33">
        <f>SUM(D328,D332,D336:D339)</f>
        <v>60000</v>
      </c>
      <c r="E340" s="33">
        <f>SUM(E328,E332,E336:E339)</f>
        <v>60000</v>
      </c>
      <c r="F340" s="39" t="s">
        <v>100</v>
      </c>
      <c r="G340" s="39" t="s">
        <v>100</v>
      </c>
      <c r="H340" s="39" t="s">
        <v>100</v>
      </c>
    </row>
    <row r="341" spans="1:8" ht="12.75">
      <c r="A341" s="327">
        <v>85195</v>
      </c>
      <c r="B341" s="261"/>
      <c r="C341" s="27" t="s">
        <v>28</v>
      </c>
      <c r="D341" s="48"/>
      <c r="E341" s="48"/>
      <c r="F341" s="56"/>
      <c r="G341" s="56"/>
      <c r="H341" s="56"/>
    </row>
    <row r="342" spans="1:8" ht="13.5" customHeight="1">
      <c r="A342" s="312"/>
      <c r="B342" s="72">
        <v>4280</v>
      </c>
      <c r="C342" s="63" t="s">
        <v>242</v>
      </c>
      <c r="D342" s="34">
        <v>5150</v>
      </c>
      <c r="E342" s="33">
        <v>5150</v>
      </c>
      <c r="F342" s="35" t="s">
        <v>100</v>
      </c>
      <c r="G342" s="35" t="s">
        <v>100</v>
      </c>
      <c r="H342" s="35" t="s">
        <v>100</v>
      </c>
    </row>
    <row r="343" spans="1:8" ht="13.5" customHeight="1">
      <c r="A343" s="74"/>
      <c r="B343" s="310"/>
      <c r="C343" s="25" t="s">
        <v>142</v>
      </c>
      <c r="D343" s="37">
        <f>SUM(D325,D328,D332,D336:D339,D342)</f>
        <v>66350</v>
      </c>
      <c r="E343" s="37">
        <f>SUM(E325,E328,E332,E336:E339,E342)</f>
        <v>66350</v>
      </c>
      <c r="F343" s="38" t="s">
        <v>100</v>
      </c>
      <c r="G343" s="38" t="s">
        <v>100</v>
      </c>
      <c r="H343" s="38" t="s">
        <v>100</v>
      </c>
    </row>
    <row r="344" spans="1:8" ht="12.75">
      <c r="A344" s="494">
        <v>852</v>
      </c>
      <c r="C344" s="60" t="s">
        <v>290</v>
      </c>
      <c r="D344" s="328"/>
      <c r="E344" s="328"/>
      <c r="F344" s="328"/>
      <c r="G344" s="329"/>
      <c r="H344" s="328"/>
    </row>
    <row r="345" spans="1:8" ht="12.75">
      <c r="A345" s="327">
        <v>85215</v>
      </c>
      <c r="C345" s="15" t="s">
        <v>147</v>
      </c>
      <c r="D345" s="33"/>
      <c r="E345" s="33"/>
      <c r="F345" s="33"/>
      <c r="G345" s="33"/>
      <c r="H345" s="33"/>
    </row>
    <row r="346" spans="1:8" ht="12.75">
      <c r="A346" s="312"/>
      <c r="B346" s="11" t="s">
        <v>144</v>
      </c>
      <c r="C346" s="21" t="s">
        <v>146</v>
      </c>
      <c r="D346" s="34">
        <v>187200</v>
      </c>
      <c r="E346" s="34">
        <v>187200</v>
      </c>
      <c r="F346" s="35" t="s">
        <v>100</v>
      </c>
      <c r="G346" s="35" t="s">
        <v>100</v>
      </c>
      <c r="H346" s="35" t="s">
        <v>100</v>
      </c>
    </row>
    <row r="347" spans="1:9" ht="12.75">
      <c r="A347" s="489"/>
      <c r="B347" s="62"/>
      <c r="C347" s="25" t="s">
        <v>305</v>
      </c>
      <c r="D347" s="37">
        <f>SUM(D346)</f>
        <v>187200</v>
      </c>
      <c r="E347" s="37">
        <f>SUM(E346)</f>
        <v>187200</v>
      </c>
      <c r="F347" s="38" t="s">
        <v>100</v>
      </c>
      <c r="G347" s="38" t="s">
        <v>100</v>
      </c>
      <c r="H347" s="38" t="s">
        <v>100</v>
      </c>
      <c r="I347" s="330"/>
    </row>
    <row r="348" spans="1:8" ht="13.5" customHeight="1">
      <c r="A348" s="494">
        <v>900</v>
      </c>
      <c r="B348" s="328"/>
      <c r="C348" s="122" t="s">
        <v>157</v>
      </c>
      <c r="D348" s="328"/>
      <c r="E348" s="329"/>
      <c r="F348" s="328"/>
      <c r="G348" s="329"/>
      <c r="H348" s="328"/>
    </row>
    <row r="349" spans="1:8" ht="12.75" hidden="1">
      <c r="A349" s="68"/>
      <c r="B349" s="308"/>
      <c r="C349" s="15" t="s">
        <v>158</v>
      </c>
      <c r="D349" s="33"/>
      <c r="E349" s="33"/>
      <c r="F349" s="33"/>
      <c r="G349" s="33"/>
      <c r="H349" s="33"/>
    </row>
    <row r="350" spans="1:8" ht="12.75">
      <c r="A350" s="327">
        <v>90001</v>
      </c>
      <c r="B350" s="11"/>
      <c r="C350" s="15" t="s">
        <v>158</v>
      </c>
      <c r="D350" s="33"/>
      <c r="E350" s="33"/>
      <c r="F350" s="33"/>
      <c r="G350" s="33"/>
      <c r="H350" s="33"/>
    </row>
    <row r="351" spans="1:8" ht="12.75">
      <c r="A351" s="68"/>
      <c r="B351" s="11">
        <v>6050</v>
      </c>
      <c r="C351" s="63" t="s">
        <v>232</v>
      </c>
      <c r="D351" s="22">
        <v>277940</v>
      </c>
      <c r="E351" s="22">
        <v>277940</v>
      </c>
      <c r="F351" s="54" t="s">
        <v>100</v>
      </c>
      <c r="G351" s="54" t="s">
        <v>100</v>
      </c>
      <c r="H351" s="54" t="s">
        <v>100</v>
      </c>
    </row>
    <row r="352" spans="1:8" ht="12.75">
      <c r="A352" s="68"/>
      <c r="B352" s="11"/>
      <c r="C352" s="12" t="s">
        <v>358</v>
      </c>
      <c r="D352" s="33"/>
      <c r="E352" s="33"/>
      <c r="F352" s="39"/>
      <c r="G352" s="39"/>
      <c r="H352" s="39"/>
    </row>
    <row r="353" spans="1:8" ht="25.5">
      <c r="A353" s="68"/>
      <c r="B353" s="13" t="s">
        <v>314</v>
      </c>
      <c r="C353" s="23" t="s">
        <v>517</v>
      </c>
      <c r="D353" s="33">
        <v>75000</v>
      </c>
      <c r="E353" s="33">
        <v>75000</v>
      </c>
      <c r="F353" s="39" t="s">
        <v>100</v>
      </c>
      <c r="G353" s="39" t="s">
        <v>100</v>
      </c>
      <c r="H353" s="39" t="s">
        <v>100</v>
      </c>
    </row>
    <row r="354" spans="1:8" ht="12.75">
      <c r="A354" s="68"/>
      <c r="B354" s="13" t="s">
        <v>315</v>
      </c>
      <c r="C354" s="86" t="s">
        <v>482</v>
      </c>
      <c r="D354" s="33">
        <v>202940</v>
      </c>
      <c r="E354" s="33">
        <v>202940</v>
      </c>
      <c r="F354" s="39"/>
      <c r="G354" s="39"/>
      <c r="H354" s="39"/>
    </row>
    <row r="355" spans="1:8" ht="12.75">
      <c r="A355" s="68"/>
      <c r="B355" s="9"/>
      <c r="C355" s="81" t="s">
        <v>246</v>
      </c>
      <c r="D355" s="51">
        <f>SUM(D351:D351)</f>
        <v>277940</v>
      </c>
      <c r="E355" s="51">
        <f>SUM(E351:E351)</f>
        <v>277940</v>
      </c>
      <c r="F355" s="52" t="s">
        <v>100</v>
      </c>
      <c r="G355" s="52" t="s">
        <v>100</v>
      </c>
      <c r="H355" s="52" t="s">
        <v>100</v>
      </c>
    </row>
    <row r="356" spans="1:8" ht="12.75">
      <c r="A356" s="327">
        <v>90002</v>
      </c>
      <c r="C356" s="15" t="s">
        <v>160</v>
      </c>
      <c r="D356" s="71"/>
      <c r="E356" s="71"/>
      <c r="F356" s="71"/>
      <c r="G356" s="71"/>
      <c r="H356" s="71"/>
    </row>
    <row r="357" spans="1:8" ht="12.75">
      <c r="A357" s="68"/>
      <c r="B357" s="11">
        <v>4210</v>
      </c>
      <c r="C357" s="12" t="s">
        <v>79</v>
      </c>
      <c r="D357" s="230">
        <v>14000</v>
      </c>
      <c r="E357" s="230">
        <v>14000</v>
      </c>
      <c r="F357" s="512" t="s">
        <v>100</v>
      </c>
      <c r="G357" s="512" t="s">
        <v>100</v>
      </c>
      <c r="H357" s="512" t="s">
        <v>100</v>
      </c>
    </row>
    <row r="358" spans="1:8" ht="12.75">
      <c r="A358" s="68"/>
      <c r="B358" s="11"/>
      <c r="C358" s="12" t="s">
        <v>233</v>
      </c>
      <c r="D358" s="33"/>
      <c r="E358" s="33"/>
      <c r="F358" s="33"/>
      <c r="G358" s="33"/>
      <c r="H358" s="33"/>
    </row>
    <row r="359" spans="1:8" ht="12.75">
      <c r="A359" s="68"/>
      <c r="B359" s="13" t="s">
        <v>325</v>
      </c>
      <c r="C359" s="23" t="s">
        <v>356</v>
      </c>
      <c r="D359" s="33">
        <v>14000</v>
      </c>
      <c r="E359" s="33">
        <v>14000</v>
      </c>
      <c r="F359" s="39" t="s">
        <v>100</v>
      </c>
      <c r="G359" s="39" t="s">
        <v>100</v>
      </c>
      <c r="H359" s="39" t="s">
        <v>100</v>
      </c>
    </row>
    <row r="360" spans="1:8" ht="12.75">
      <c r="A360" s="68"/>
      <c r="B360" s="13"/>
      <c r="C360" s="23"/>
      <c r="D360" s="33"/>
      <c r="E360" s="138"/>
      <c r="F360" s="39" t="s">
        <v>100</v>
      </c>
      <c r="G360" s="249" t="s">
        <v>100</v>
      </c>
      <c r="H360" s="39" t="s">
        <v>100</v>
      </c>
    </row>
    <row r="361" spans="1:8" ht="12.75">
      <c r="A361" s="68"/>
      <c r="B361" s="11">
        <v>4300</v>
      </c>
      <c r="C361" s="14" t="s">
        <v>21</v>
      </c>
      <c r="D361" s="34">
        <v>208800</v>
      </c>
      <c r="E361" s="334">
        <v>208800</v>
      </c>
      <c r="F361" s="333" t="s">
        <v>100</v>
      </c>
      <c r="G361" s="332" t="s">
        <v>100</v>
      </c>
      <c r="H361" s="333" t="s">
        <v>100</v>
      </c>
    </row>
    <row r="362" spans="1:8" ht="12.75">
      <c r="A362" s="73"/>
      <c r="B362" s="9"/>
      <c r="C362" s="199" t="s">
        <v>302</v>
      </c>
      <c r="D362" s="266">
        <f>SUM(D357,D361)</f>
        <v>222800</v>
      </c>
      <c r="E362" s="266">
        <f>SUM(E361,E357)</f>
        <v>222800</v>
      </c>
      <c r="F362" s="337" t="s">
        <v>100</v>
      </c>
      <c r="G362" s="337" t="s">
        <v>100</v>
      </c>
      <c r="H362" s="337" t="s">
        <v>100</v>
      </c>
    </row>
    <row r="363" spans="1:8" ht="12.75">
      <c r="A363" s="327">
        <v>90003</v>
      </c>
      <c r="B363" s="11"/>
      <c r="C363" s="338" t="s">
        <v>161</v>
      </c>
      <c r="D363" s="33"/>
      <c r="E363" s="33"/>
      <c r="F363" s="336"/>
      <c r="G363" s="336"/>
      <c r="H363" s="336"/>
    </row>
    <row r="364" spans="1:8" ht="12.75">
      <c r="A364" s="495"/>
      <c r="B364" s="9">
        <v>4300</v>
      </c>
      <c r="C364" s="307" t="s">
        <v>21</v>
      </c>
      <c r="D364" s="33">
        <v>7400</v>
      </c>
      <c r="E364" s="33">
        <v>7400</v>
      </c>
      <c r="F364" s="336" t="s">
        <v>100</v>
      </c>
      <c r="G364" s="336" t="s">
        <v>100</v>
      </c>
      <c r="H364" s="336" t="s">
        <v>100</v>
      </c>
    </row>
    <row r="365" spans="1:8" ht="12.75">
      <c r="A365" s="327">
        <v>90004</v>
      </c>
      <c r="B365" s="73"/>
      <c r="C365" s="27" t="s">
        <v>162</v>
      </c>
      <c r="D365" s="48"/>
      <c r="E365" s="48"/>
      <c r="F365" s="48"/>
      <c r="G365" s="48"/>
      <c r="H365" s="48"/>
    </row>
    <row r="366" spans="1:8" ht="13.5" thickBot="1">
      <c r="A366" s="516"/>
      <c r="B366" s="283">
        <v>4300</v>
      </c>
      <c r="C366" s="293" t="s">
        <v>21</v>
      </c>
      <c r="D366" s="294">
        <v>64800</v>
      </c>
      <c r="E366" s="294">
        <v>64800</v>
      </c>
      <c r="F366" s="295" t="s">
        <v>100</v>
      </c>
      <c r="G366" s="295" t="s">
        <v>100</v>
      </c>
      <c r="H366" s="295" t="s">
        <v>100</v>
      </c>
    </row>
    <row r="367" spans="1:8" ht="12.75">
      <c r="A367" s="520">
        <v>1</v>
      </c>
      <c r="B367" s="443" t="s">
        <v>11</v>
      </c>
      <c r="C367" s="443">
        <v>3</v>
      </c>
      <c r="D367" s="443" t="s">
        <v>13</v>
      </c>
      <c r="E367" s="443" t="s">
        <v>14</v>
      </c>
      <c r="F367" s="443" t="s">
        <v>15</v>
      </c>
      <c r="G367" s="443" t="s">
        <v>16</v>
      </c>
      <c r="H367" s="443" t="s">
        <v>17</v>
      </c>
    </row>
    <row r="368" spans="1:8" ht="12.75">
      <c r="A368" s="327">
        <v>90015</v>
      </c>
      <c r="B368" s="73"/>
      <c r="C368" s="65" t="s">
        <v>163</v>
      </c>
      <c r="D368" s="48"/>
      <c r="E368" s="48"/>
      <c r="F368" s="48"/>
      <c r="G368" s="48"/>
      <c r="H368" s="48"/>
    </row>
    <row r="369" spans="1:8" ht="12.75">
      <c r="A369" s="68"/>
      <c r="B369" s="11">
        <v>4260</v>
      </c>
      <c r="C369" s="242" t="s">
        <v>80</v>
      </c>
      <c r="D369" s="33">
        <v>200710</v>
      </c>
      <c r="E369" s="33">
        <v>200710</v>
      </c>
      <c r="F369" s="39" t="s">
        <v>100</v>
      </c>
      <c r="G369" s="39" t="s">
        <v>100</v>
      </c>
      <c r="H369" s="39" t="s">
        <v>100</v>
      </c>
    </row>
    <row r="370" spans="1:8" ht="12.75">
      <c r="A370" s="68"/>
      <c r="B370" s="11">
        <v>4270</v>
      </c>
      <c r="C370" s="12" t="s">
        <v>36</v>
      </c>
      <c r="D370" s="34">
        <v>42540</v>
      </c>
      <c r="E370" s="34">
        <v>42540</v>
      </c>
      <c r="F370" s="35" t="s">
        <v>100</v>
      </c>
      <c r="G370" s="35" t="s">
        <v>100</v>
      </c>
      <c r="H370" s="35" t="s">
        <v>100</v>
      </c>
    </row>
    <row r="371" spans="1:8" ht="12.75">
      <c r="A371" s="68"/>
      <c r="B371" s="9"/>
      <c r="C371" s="81" t="s">
        <v>164</v>
      </c>
      <c r="D371" s="266">
        <f>SUM(D369:D370)</f>
        <v>243250</v>
      </c>
      <c r="E371" s="266">
        <f>SUM(E369:E370)</f>
        <v>243250</v>
      </c>
      <c r="F371" s="267" t="s">
        <v>100</v>
      </c>
      <c r="G371" s="267" t="s">
        <v>100</v>
      </c>
      <c r="H371" s="267" t="s">
        <v>100</v>
      </c>
    </row>
    <row r="372" spans="1:8" ht="12.75">
      <c r="A372" s="327">
        <v>90095</v>
      </c>
      <c r="B372" s="11"/>
      <c r="C372" s="15" t="s">
        <v>28</v>
      </c>
      <c r="D372" s="33"/>
      <c r="E372" s="33"/>
      <c r="F372" s="306"/>
      <c r="G372" s="249"/>
      <c r="H372" s="39"/>
    </row>
    <row r="373" spans="1:8" ht="12.75">
      <c r="A373" s="68"/>
      <c r="B373" s="11" t="s">
        <v>27</v>
      </c>
      <c r="C373" s="242" t="s">
        <v>79</v>
      </c>
      <c r="D373" s="33">
        <v>7500</v>
      </c>
      <c r="E373" s="33">
        <v>7500</v>
      </c>
      <c r="F373" s="39" t="s">
        <v>100</v>
      </c>
      <c r="G373" s="39" t="s">
        <v>100</v>
      </c>
      <c r="H373" s="39" t="s">
        <v>100</v>
      </c>
    </row>
    <row r="374" spans="1:8" ht="12.75">
      <c r="A374" s="68"/>
      <c r="B374" s="11">
        <v>4260</v>
      </c>
      <c r="C374" s="242" t="s">
        <v>518</v>
      </c>
      <c r="D374" s="33">
        <v>450</v>
      </c>
      <c r="E374" s="33">
        <v>450</v>
      </c>
      <c r="F374" s="39" t="s">
        <v>100</v>
      </c>
      <c r="G374" s="39" t="s">
        <v>100</v>
      </c>
      <c r="H374" s="39" t="s">
        <v>100</v>
      </c>
    </row>
    <row r="375" spans="1:8" ht="12.75">
      <c r="A375" s="68"/>
      <c r="B375" s="11">
        <v>4270</v>
      </c>
      <c r="C375" s="242" t="s">
        <v>36</v>
      </c>
      <c r="D375" s="33">
        <v>32800</v>
      </c>
      <c r="E375" s="33">
        <v>32800</v>
      </c>
      <c r="F375" s="39" t="s">
        <v>100</v>
      </c>
      <c r="G375" s="39" t="s">
        <v>100</v>
      </c>
      <c r="H375" s="39" t="s">
        <v>100</v>
      </c>
    </row>
    <row r="376" spans="1:8" ht="12.75">
      <c r="A376" s="68"/>
      <c r="B376" s="11" t="s">
        <v>19</v>
      </c>
      <c r="C376" s="12" t="s">
        <v>21</v>
      </c>
      <c r="D376" s="33">
        <v>3900</v>
      </c>
      <c r="E376" s="33">
        <v>3900</v>
      </c>
      <c r="F376" s="39" t="s">
        <v>100</v>
      </c>
      <c r="G376" s="39" t="s">
        <v>100</v>
      </c>
      <c r="H376" s="39" t="s">
        <v>100</v>
      </c>
    </row>
    <row r="377" spans="1:8" ht="12.75">
      <c r="A377" s="73"/>
      <c r="B377" s="318">
        <v>4430</v>
      </c>
      <c r="C377" s="21" t="s">
        <v>331</v>
      </c>
      <c r="D377" s="33">
        <v>350</v>
      </c>
      <c r="E377" s="33">
        <v>350</v>
      </c>
      <c r="F377" s="39" t="s">
        <v>100</v>
      </c>
      <c r="G377" s="39" t="s">
        <v>100</v>
      </c>
      <c r="H377" s="39" t="s">
        <v>100</v>
      </c>
    </row>
    <row r="378" spans="1:8" ht="12.75">
      <c r="A378" s="312"/>
      <c r="B378" s="489"/>
      <c r="C378" s="343" t="s">
        <v>360</v>
      </c>
      <c r="D378" s="51">
        <f>SUM(D373:D377)</f>
        <v>45000</v>
      </c>
      <c r="E378" s="51">
        <f>SUM(E373:E377)</f>
        <v>45000</v>
      </c>
      <c r="F378" s="52" t="s">
        <v>100</v>
      </c>
      <c r="G378" s="52" t="s">
        <v>100</v>
      </c>
      <c r="H378" s="52" t="s">
        <v>100</v>
      </c>
    </row>
    <row r="379" spans="1:8" ht="12.75">
      <c r="A379" s="74"/>
      <c r="B379" s="310"/>
      <c r="C379" s="339" t="s">
        <v>166</v>
      </c>
      <c r="D379" s="37">
        <f>SUM(D355,D362,D364,D366,D371,D378)</f>
        <v>861190</v>
      </c>
      <c r="E379" s="37">
        <f>SUM(E355,E362,E364,E366,E371,E378)</f>
        <v>861190</v>
      </c>
      <c r="F379" s="38" t="s">
        <v>100</v>
      </c>
      <c r="G379" s="38" t="s">
        <v>100</v>
      </c>
      <c r="H379" s="38" t="s">
        <v>100</v>
      </c>
    </row>
    <row r="380" spans="1:8" ht="12.75">
      <c r="A380" s="494">
        <v>921</v>
      </c>
      <c r="B380" s="329"/>
      <c r="C380" s="122" t="s">
        <v>169</v>
      </c>
      <c r="D380" s="328"/>
      <c r="E380" s="328"/>
      <c r="F380" s="328"/>
      <c r="G380" s="328"/>
      <c r="H380" s="328"/>
    </row>
    <row r="381" spans="1:8" ht="12.75">
      <c r="A381" s="327">
        <v>92109</v>
      </c>
      <c r="B381" s="73"/>
      <c r="C381" s="15" t="s">
        <v>170</v>
      </c>
      <c r="D381" s="73"/>
      <c r="E381" s="73"/>
      <c r="F381" s="73"/>
      <c r="G381" s="73"/>
      <c r="H381" s="73"/>
    </row>
    <row r="382" spans="1:8" ht="12.75" customHeight="1">
      <c r="A382" s="73"/>
      <c r="B382" s="11">
        <v>2480</v>
      </c>
      <c r="C382" s="12" t="s">
        <v>519</v>
      </c>
      <c r="D382" s="33">
        <v>272000</v>
      </c>
      <c r="E382" s="33">
        <v>272000</v>
      </c>
      <c r="F382" s="39" t="s">
        <v>100</v>
      </c>
      <c r="G382" s="39" t="s">
        <v>100</v>
      </c>
      <c r="H382" s="39" t="s">
        <v>100</v>
      </c>
    </row>
    <row r="383" spans="1:8" ht="12.75">
      <c r="A383" s="68"/>
      <c r="B383" s="11">
        <v>4210</v>
      </c>
      <c r="C383" s="12" t="s">
        <v>520</v>
      </c>
      <c r="D383" s="33">
        <v>350</v>
      </c>
      <c r="E383" s="33">
        <v>350</v>
      </c>
      <c r="F383" s="39" t="s">
        <v>100</v>
      </c>
      <c r="G383" s="39" t="s">
        <v>100</v>
      </c>
      <c r="H383" s="39" t="s">
        <v>100</v>
      </c>
    </row>
    <row r="384" spans="1:8" ht="12.75">
      <c r="A384" s="68"/>
      <c r="B384" s="11" t="s">
        <v>96</v>
      </c>
      <c r="C384" s="12" t="s">
        <v>80</v>
      </c>
      <c r="D384" s="33">
        <v>1150</v>
      </c>
      <c r="E384" s="33">
        <v>1150</v>
      </c>
      <c r="F384" s="39" t="s">
        <v>100</v>
      </c>
      <c r="G384" s="39" t="s">
        <v>100</v>
      </c>
      <c r="H384" s="39" t="s">
        <v>100</v>
      </c>
    </row>
    <row r="385" spans="1:8" ht="12.75">
      <c r="A385" s="73"/>
      <c r="B385" s="318" t="s">
        <v>47</v>
      </c>
      <c r="C385" s="12" t="s">
        <v>36</v>
      </c>
      <c r="D385" s="33">
        <v>550</v>
      </c>
      <c r="E385" s="33">
        <v>550</v>
      </c>
      <c r="F385" s="39" t="s">
        <v>100</v>
      </c>
      <c r="G385" s="39" t="s">
        <v>100</v>
      </c>
      <c r="H385" s="39" t="s">
        <v>100</v>
      </c>
    </row>
    <row r="386" spans="1:8" ht="12.75">
      <c r="A386" s="73"/>
      <c r="B386" s="489"/>
      <c r="C386" s="490" t="s">
        <v>171</v>
      </c>
      <c r="D386" s="51">
        <f>SUM(D382:D385)</f>
        <v>274050</v>
      </c>
      <c r="E386" s="51">
        <f>SUM(E382:E385)</f>
        <v>274050</v>
      </c>
      <c r="F386" s="52" t="s">
        <v>100</v>
      </c>
      <c r="G386" s="52" t="s">
        <v>100</v>
      </c>
      <c r="H386" s="52" t="s">
        <v>100</v>
      </c>
    </row>
    <row r="387" spans="1:8" ht="12.75">
      <c r="A387" s="327">
        <v>92120</v>
      </c>
      <c r="C387" s="15" t="s">
        <v>173</v>
      </c>
      <c r="D387" s="71"/>
      <c r="E387" s="71"/>
      <c r="F387" s="71"/>
      <c r="G387" s="71"/>
      <c r="H387" s="71"/>
    </row>
    <row r="388" spans="1:8" ht="12.75">
      <c r="A388" s="73"/>
      <c r="B388" s="318">
        <v>4270</v>
      </c>
      <c r="C388" s="12" t="s">
        <v>36</v>
      </c>
      <c r="D388" s="22">
        <f>SUM(D390:D391)</f>
        <v>25000</v>
      </c>
      <c r="E388" s="22">
        <f>SUM(E390:E391)</f>
        <v>25000</v>
      </c>
      <c r="F388" s="54" t="s">
        <v>100</v>
      </c>
      <c r="G388" s="54" t="s">
        <v>100</v>
      </c>
      <c r="H388" s="54" t="s">
        <v>100</v>
      </c>
    </row>
    <row r="389" spans="1:8" ht="12.75">
      <c r="A389" s="73"/>
      <c r="C389" s="12" t="s">
        <v>233</v>
      </c>
      <c r="D389" s="33"/>
      <c r="E389" s="33"/>
      <c r="F389" s="33"/>
      <c r="G389" s="33"/>
      <c r="H389" s="33"/>
    </row>
    <row r="390" spans="1:8" ht="12.75">
      <c r="A390" s="73"/>
      <c r="B390" s="156" t="s">
        <v>247</v>
      </c>
      <c r="C390" s="23" t="s">
        <v>249</v>
      </c>
      <c r="D390" s="33">
        <v>10000</v>
      </c>
      <c r="E390" s="33">
        <v>10000</v>
      </c>
      <c r="F390" s="39" t="s">
        <v>100</v>
      </c>
      <c r="G390" s="39" t="s">
        <v>100</v>
      </c>
      <c r="H390" s="39" t="s">
        <v>100</v>
      </c>
    </row>
    <row r="391" spans="1:8" ht="25.5">
      <c r="A391" s="73"/>
      <c r="B391" s="156" t="s">
        <v>248</v>
      </c>
      <c r="C391" s="23" t="s">
        <v>344</v>
      </c>
      <c r="D391" s="82">
        <v>15000</v>
      </c>
      <c r="E391" s="82">
        <v>15000</v>
      </c>
      <c r="F391" s="249" t="s">
        <v>100</v>
      </c>
      <c r="G391" s="39" t="s">
        <v>100</v>
      </c>
      <c r="H391" s="39" t="s">
        <v>100</v>
      </c>
    </row>
    <row r="392" spans="1:8" ht="12.75">
      <c r="A392" s="73"/>
      <c r="C392" s="23" t="s">
        <v>330</v>
      </c>
      <c r="D392" s="73"/>
      <c r="E392" s="73"/>
      <c r="F392" s="261"/>
      <c r="G392" s="73"/>
      <c r="H392" s="73"/>
    </row>
    <row r="393" spans="1:8" ht="12.75">
      <c r="A393" s="73"/>
      <c r="C393" s="23" t="s">
        <v>359</v>
      </c>
      <c r="D393" s="73"/>
      <c r="E393" s="73"/>
      <c r="F393" s="261"/>
      <c r="G393" s="73"/>
      <c r="H393" s="73"/>
    </row>
    <row r="394" spans="1:8" ht="12.75">
      <c r="A394" s="73"/>
      <c r="C394" s="23" t="s">
        <v>593</v>
      </c>
      <c r="D394" s="66"/>
      <c r="E394" s="66"/>
      <c r="F394" s="67"/>
      <c r="G394" s="67"/>
      <c r="H394" s="67"/>
    </row>
    <row r="395" spans="1:8" ht="25.5">
      <c r="A395" s="68"/>
      <c r="B395" s="13"/>
      <c r="C395" s="58" t="s">
        <v>594</v>
      </c>
      <c r="D395" s="66"/>
      <c r="E395" s="66"/>
      <c r="F395" s="67"/>
      <c r="G395" s="67"/>
      <c r="H395" s="67"/>
    </row>
    <row r="396" spans="1:8" ht="12.75">
      <c r="A396" s="74"/>
      <c r="B396" s="491"/>
      <c r="C396" s="25" t="s">
        <v>174</v>
      </c>
      <c r="D396" s="37">
        <f>SUM(D386,D388)</f>
        <v>299050</v>
      </c>
      <c r="E396" s="37">
        <f>SUM(E386,E388)</f>
        <v>299050</v>
      </c>
      <c r="F396" s="38" t="s">
        <v>100</v>
      </c>
      <c r="G396" s="38" t="s">
        <v>100</v>
      </c>
      <c r="H396" s="38" t="s">
        <v>100</v>
      </c>
    </row>
    <row r="397" spans="1:8" ht="12.75">
      <c r="A397" s="496">
        <v>926</v>
      </c>
      <c r="B397" s="351"/>
      <c r="C397" s="122" t="s">
        <v>177</v>
      </c>
      <c r="D397" s="66"/>
      <c r="E397" s="340"/>
      <c r="F397" s="243"/>
      <c r="G397" s="67"/>
      <c r="H397" s="67"/>
    </row>
    <row r="398" spans="1:8" ht="12.75">
      <c r="A398" s="327">
        <v>92601</v>
      </c>
      <c r="B398" s="13"/>
      <c r="C398" s="15" t="s">
        <v>250</v>
      </c>
      <c r="D398" s="73"/>
      <c r="E398" s="73"/>
      <c r="F398" s="261"/>
      <c r="G398" s="73"/>
      <c r="H398" s="73"/>
    </row>
    <row r="399" spans="1:8" ht="12.75">
      <c r="A399" s="68"/>
      <c r="B399" s="11">
        <v>4010</v>
      </c>
      <c r="C399" s="12" t="s">
        <v>460</v>
      </c>
      <c r="D399" s="33">
        <v>10784</v>
      </c>
      <c r="E399" s="33">
        <v>10784</v>
      </c>
      <c r="F399" s="39" t="s">
        <v>100</v>
      </c>
      <c r="G399" s="39" t="s">
        <v>100</v>
      </c>
      <c r="H399" s="39" t="s">
        <v>100</v>
      </c>
    </row>
    <row r="400" spans="1:8" ht="12.75">
      <c r="A400" s="68"/>
      <c r="B400" s="11">
        <v>4040</v>
      </c>
      <c r="C400" s="242" t="s">
        <v>78</v>
      </c>
      <c r="D400" s="33">
        <v>570</v>
      </c>
      <c r="E400" s="33">
        <v>570</v>
      </c>
      <c r="F400" s="39" t="s">
        <v>100</v>
      </c>
      <c r="G400" s="39" t="s">
        <v>100</v>
      </c>
      <c r="H400" s="39" t="s">
        <v>100</v>
      </c>
    </row>
    <row r="401" spans="1:8" ht="12.75">
      <c r="A401" s="68"/>
      <c r="B401" s="13" t="s">
        <v>58</v>
      </c>
      <c r="C401" s="23" t="s">
        <v>245</v>
      </c>
      <c r="D401" s="34">
        <v>1957</v>
      </c>
      <c r="E401" s="34">
        <v>1957</v>
      </c>
      <c r="F401" s="35" t="s">
        <v>100</v>
      </c>
      <c r="G401" s="35" t="s">
        <v>100</v>
      </c>
      <c r="H401" s="35" t="s">
        <v>100</v>
      </c>
    </row>
    <row r="402" spans="1:8" ht="12.75">
      <c r="A402" s="68"/>
      <c r="B402" s="13"/>
      <c r="C402" s="100" t="s">
        <v>233</v>
      </c>
      <c r="D402" s="32"/>
      <c r="E402" s="32"/>
      <c r="F402" s="306"/>
      <c r="G402" s="335"/>
      <c r="H402" s="306"/>
    </row>
    <row r="403" spans="1:8" ht="12.75">
      <c r="A403" s="68"/>
      <c r="B403" s="13" t="s">
        <v>234</v>
      </c>
      <c r="C403" s="100" t="s">
        <v>368</v>
      </c>
      <c r="D403" s="33">
        <v>1957</v>
      </c>
      <c r="E403" s="33">
        <v>1957</v>
      </c>
      <c r="F403" s="39" t="s">
        <v>100</v>
      </c>
      <c r="G403" s="249" t="s">
        <v>100</v>
      </c>
      <c r="H403" s="39" t="s">
        <v>100</v>
      </c>
    </row>
    <row r="404" spans="1:8" ht="8.25" customHeight="1">
      <c r="A404" s="68"/>
      <c r="B404" s="13"/>
      <c r="C404" s="100"/>
      <c r="D404" s="33"/>
      <c r="E404" s="33"/>
      <c r="F404" s="39"/>
      <c r="G404" s="249"/>
      <c r="H404" s="39"/>
    </row>
    <row r="405" spans="1:8" ht="12.75">
      <c r="A405" s="68"/>
      <c r="B405" s="13" t="s">
        <v>59</v>
      </c>
      <c r="C405" s="100" t="s">
        <v>337</v>
      </c>
      <c r="D405" s="34">
        <v>279</v>
      </c>
      <c r="E405" s="34">
        <v>279</v>
      </c>
      <c r="F405" s="35" t="s">
        <v>100</v>
      </c>
      <c r="G405" s="251" t="s">
        <v>100</v>
      </c>
      <c r="H405" s="35" t="s">
        <v>100</v>
      </c>
    </row>
    <row r="406" spans="1:8" ht="12.75">
      <c r="A406" s="68"/>
      <c r="B406" s="13"/>
      <c r="C406" s="100" t="s">
        <v>233</v>
      </c>
      <c r="D406" s="33"/>
      <c r="E406" s="33"/>
      <c r="F406" s="39"/>
      <c r="G406" s="249"/>
      <c r="H406" s="39"/>
    </row>
    <row r="407" spans="1:8" ht="12.75">
      <c r="A407" s="68"/>
      <c r="B407" s="13" t="s">
        <v>236</v>
      </c>
      <c r="C407" s="100" t="s">
        <v>318</v>
      </c>
      <c r="D407" s="33">
        <v>279</v>
      </c>
      <c r="E407" s="33">
        <v>279</v>
      </c>
      <c r="F407" s="39" t="s">
        <v>100</v>
      </c>
      <c r="G407" s="249" t="s">
        <v>100</v>
      </c>
      <c r="H407" s="39" t="s">
        <v>100</v>
      </c>
    </row>
    <row r="408" spans="1:8" ht="12" customHeight="1">
      <c r="A408" s="68"/>
      <c r="B408" s="13"/>
      <c r="C408" s="100"/>
      <c r="D408" s="33"/>
      <c r="E408" s="33"/>
      <c r="F408" s="39"/>
      <c r="G408" s="249"/>
      <c r="H408" s="39"/>
    </row>
    <row r="409" spans="1:8" ht="12.75" customHeight="1">
      <c r="A409" s="68"/>
      <c r="B409" s="13" t="s">
        <v>27</v>
      </c>
      <c r="C409" s="100" t="s">
        <v>520</v>
      </c>
      <c r="D409" s="331">
        <v>2100</v>
      </c>
      <c r="E409" s="331">
        <v>2100</v>
      </c>
      <c r="F409" s="341" t="s">
        <v>100</v>
      </c>
      <c r="G409" s="342" t="s">
        <v>100</v>
      </c>
      <c r="H409" s="341" t="s">
        <v>100</v>
      </c>
    </row>
    <row r="410" spans="1:8" ht="12.75" customHeight="1" thickBot="1">
      <c r="A410" s="516"/>
      <c r="B410" s="274" t="s">
        <v>96</v>
      </c>
      <c r="C410" s="506" t="s">
        <v>518</v>
      </c>
      <c r="D410" s="294">
        <v>350</v>
      </c>
      <c r="E410" s="517">
        <v>350</v>
      </c>
      <c r="F410" s="295" t="s">
        <v>100</v>
      </c>
      <c r="G410" s="518" t="s">
        <v>100</v>
      </c>
      <c r="H410" s="295" t="s">
        <v>100</v>
      </c>
    </row>
    <row r="411" spans="1:8" ht="12.75" customHeight="1">
      <c r="A411" s="520">
        <v>1</v>
      </c>
      <c r="B411" s="443" t="s">
        <v>11</v>
      </c>
      <c r="C411" s="443">
        <v>3</v>
      </c>
      <c r="D411" s="443" t="s">
        <v>13</v>
      </c>
      <c r="E411" s="443" t="s">
        <v>14</v>
      </c>
      <c r="F411" s="443" t="s">
        <v>15</v>
      </c>
      <c r="G411" s="443" t="s">
        <v>16</v>
      </c>
      <c r="H411" s="443" t="s">
        <v>17</v>
      </c>
    </row>
    <row r="412" spans="1:8" ht="12.75" customHeight="1">
      <c r="A412" s="68"/>
      <c r="B412" s="13" t="s">
        <v>47</v>
      </c>
      <c r="C412" s="100" t="s">
        <v>36</v>
      </c>
      <c r="D412" s="33">
        <v>2732</v>
      </c>
      <c r="E412" s="33">
        <v>2732</v>
      </c>
      <c r="F412" s="39" t="s">
        <v>100</v>
      </c>
      <c r="G412" s="39" t="s">
        <v>100</v>
      </c>
      <c r="H412" s="39" t="s">
        <v>100</v>
      </c>
    </row>
    <row r="413" spans="1:8" ht="12.75" customHeight="1">
      <c r="A413" s="68"/>
      <c r="B413" s="13" t="s">
        <v>98</v>
      </c>
      <c r="C413" s="100" t="s">
        <v>81</v>
      </c>
      <c r="D413" s="34">
        <v>578</v>
      </c>
      <c r="E413" s="34">
        <v>578</v>
      </c>
      <c r="F413" s="35" t="s">
        <v>100</v>
      </c>
      <c r="G413" s="35" t="s">
        <v>100</v>
      </c>
      <c r="H413" s="35" t="s">
        <v>100</v>
      </c>
    </row>
    <row r="414" spans="1:8" ht="12.75" customHeight="1">
      <c r="A414" s="68"/>
      <c r="B414" s="13"/>
      <c r="C414" s="100" t="s">
        <v>233</v>
      </c>
      <c r="D414" s="33"/>
      <c r="E414" s="33"/>
      <c r="F414" s="39"/>
      <c r="G414" s="39"/>
      <c r="H414" s="39"/>
    </row>
    <row r="415" spans="1:8" ht="21.75" customHeight="1">
      <c r="A415" s="68"/>
      <c r="B415" s="13" t="s">
        <v>320</v>
      </c>
      <c r="C415" s="100" t="s">
        <v>582</v>
      </c>
      <c r="D415" s="66">
        <v>578</v>
      </c>
      <c r="E415" s="66">
        <v>578</v>
      </c>
      <c r="F415" s="67" t="s">
        <v>100</v>
      </c>
      <c r="G415" s="67" t="s">
        <v>100</v>
      </c>
      <c r="H415" s="67" t="s">
        <v>100</v>
      </c>
    </row>
    <row r="416" spans="1:8" ht="12.75" customHeight="1">
      <c r="A416" s="73"/>
      <c r="B416" s="13" t="s">
        <v>32</v>
      </c>
      <c r="C416" s="100" t="s">
        <v>232</v>
      </c>
      <c r="D416" s="34">
        <v>2022580</v>
      </c>
      <c r="E416" s="34">
        <v>2022580</v>
      </c>
      <c r="F416" s="35" t="s">
        <v>100</v>
      </c>
      <c r="G416" s="35" t="s">
        <v>100</v>
      </c>
      <c r="H416" s="35" t="s">
        <v>100</v>
      </c>
    </row>
    <row r="417" spans="1:8" ht="12.75" customHeight="1">
      <c r="A417" s="73"/>
      <c r="B417" s="13"/>
      <c r="C417" s="100" t="s">
        <v>233</v>
      </c>
      <c r="D417" s="33"/>
      <c r="E417" s="33"/>
      <c r="F417" s="39"/>
      <c r="G417" s="39"/>
      <c r="H417" s="39"/>
    </row>
    <row r="418" spans="1:8" ht="12.75" customHeight="1">
      <c r="A418" s="73"/>
      <c r="B418" s="13" t="s">
        <v>314</v>
      </c>
      <c r="C418" s="100" t="s">
        <v>521</v>
      </c>
      <c r="D418" s="34">
        <v>2022580</v>
      </c>
      <c r="E418" s="34">
        <v>2022580</v>
      </c>
      <c r="F418" s="35" t="s">
        <v>100</v>
      </c>
      <c r="G418" s="35" t="s">
        <v>100</v>
      </c>
      <c r="H418" s="35" t="s">
        <v>100</v>
      </c>
    </row>
    <row r="419" spans="1:8" ht="12.75">
      <c r="A419" s="73"/>
      <c r="B419" s="312"/>
      <c r="C419" s="343" t="s">
        <v>346</v>
      </c>
      <c r="D419" s="325">
        <f>SUM(D416,D413,D412,D410,D409,D405,D399,D400,D401)</f>
        <v>2041930</v>
      </c>
      <c r="E419" s="325">
        <f>SUM(E416,E413,E412,E410,E409,E405,E401,E400,E399)</f>
        <v>2041930</v>
      </c>
      <c r="F419" s="376" t="s">
        <v>100</v>
      </c>
      <c r="G419" s="376" t="s">
        <v>100</v>
      </c>
      <c r="H419" s="376" t="s">
        <v>100</v>
      </c>
    </row>
    <row r="420" spans="1:8" ht="12.75">
      <c r="A420" s="327">
        <v>92605</v>
      </c>
      <c r="B420" s="73"/>
      <c r="C420" s="15" t="s">
        <v>178</v>
      </c>
      <c r="D420" s="73"/>
      <c r="E420" s="73"/>
      <c r="F420" s="73"/>
      <c r="G420" s="73"/>
      <c r="H420" s="73"/>
    </row>
    <row r="421" spans="1:8" ht="27" customHeight="1">
      <c r="A421" s="73"/>
      <c r="B421" s="344">
        <v>2820</v>
      </c>
      <c r="C421" s="206" t="s">
        <v>457</v>
      </c>
      <c r="D421" s="230">
        <v>72000</v>
      </c>
      <c r="E421" s="230">
        <v>72000</v>
      </c>
      <c r="F421" s="231" t="s">
        <v>100</v>
      </c>
      <c r="G421" s="231" t="s">
        <v>100</v>
      </c>
      <c r="H421" s="231" t="s">
        <v>100</v>
      </c>
    </row>
    <row r="422" spans="1:8" ht="13.5" customHeight="1">
      <c r="A422" s="73"/>
      <c r="B422" s="344"/>
      <c r="C422" s="206" t="s">
        <v>522</v>
      </c>
      <c r="D422" s="232"/>
      <c r="E422" s="232"/>
      <c r="F422" s="233"/>
      <c r="G422" s="233"/>
      <c r="H422" s="233"/>
    </row>
    <row r="423" spans="1:8" ht="12.75">
      <c r="A423" s="73"/>
      <c r="B423" s="345" t="s">
        <v>487</v>
      </c>
      <c r="C423" s="263" t="s">
        <v>523</v>
      </c>
      <c r="D423" s="232">
        <v>28000</v>
      </c>
      <c r="E423" s="232">
        <v>28000</v>
      </c>
      <c r="F423" s="233" t="s">
        <v>100</v>
      </c>
      <c r="G423" s="233" t="s">
        <v>100</v>
      </c>
      <c r="H423" s="233" t="s">
        <v>100</v>
      </c>
    </row>
    <row r="424" spans="1:8" ht="15.75" customHeight="1">
      <c r="A424" s="73"/>
      <c r="B424" s="345" t="s">
        <v>489</v>
      </c>
      <c r="C424" s="263" t="s">
        <v>490</v>
      </c>
      <c r="D424" s="232">
        <v>13500</v>
      </c>
      <c r="E424" s="232">
        <v>13500</v>
      </c>
      <c r="F424" s="233" t="s">
        <v>100</v>
      </c>
      <c r="G424" s="233" t="s">
        <v>100</v>
      </c>
      <c r="H424" s="233" t="s">
        <v>100</v>
      </c>
    </row>
    <row r="425" spans="1:8" ht="12.75">
      <c r="A425" s="73"/>
      <c r="B425" s="345" t="s">
        <v>491</v>
      </c>
      <c r="C425" s="263" t="s">
        <v>492</v>
      </c>
      <c r="D425" s="232">
        <v>8500</v>
      </c>
      <c r="E425" s="232">
        <v>8500</v>
      </c>
      <c r="F425" s="233" t="s">
        <v>100</v>
      </c>
      <c r="G425" s="233" t="s">
        <v>100</v>
      </c>
      <c r="H425" s="233" t="s">
        <v>100</v>
      </c>
    </row>
    <row r="426" spans="1:8" ht="12.75">
      <c r="A426" s="73"/>
      <c r="B426" s="345" t="s">
        <v>493</v>
      </c>
      <c r="C426" s="263" t="s">
        <v>494</v>
      </c>
      <c r="D426" s="232">
        <v>8500</v>
      </c>
      <c r="E426" s="232">
        <v>8500</v>
      </c>
      <c r="F426" s="233" t="s">
        <v>100</v>
      </c>
      <c r="G426" s="233" t="s">
        <v>100</v>
      </c>
      <c r="H426" s="233" t="s">
        <v>100</v>
      </c>
    </row>
    <row r="427" spans="1:8" ht="12.75">
      <c r="A427" s="73"/>
      <c r="B427" s="345" t="s">
        <v>495</v>
      </c>
      <c r="C427" s="263" t="s">
        <v>496</v>
      </c>
      <c r="D427" s="232">
        <v>13500</v>
      </c>
      <c r="E427" s="232">
        <v>13500</v>
      </c>
      <c r="F427" s="233" t="s">
        <v>100</v>
      </c>
      <c r="G427" s="233" t="s">
        <v>100</v>
      </c>
      <c r="H427" s="233" t="s">
        <v>100</v>
      </c>
    </row>
    <row r="428" spans="1:8" ht="12.75">
      <c r="A428" s="73"/>
      <c r="B428" s="349"/>
      <c r="C428" s="348"/>
      <c r="D428" s="232"/>
      <c r="E428" s="232"/>
      <c r="F428" s="233"/>
      <c r="G428" s="233"/>
      <c r="H428" s="233"/>
    </row>
    <row r="429" spans="1:8" ht="12.75">
      <c r="A429" s="73"/>
      <c r="B429" s="346" t="s">
        <v>19</v>
      </c>
      <c r="C429" s="12" t="s">
        <v>21</v>
      </c>
      <c r="D429" s="230">
        <v>5000</v>
      </c>
      <c r="E429" s="347">
        <v>5000</v>
      </c>
      <c r="F429" s="233" t="s">
        <v>100</v>
      </c>
      <c r="G429" s="233" t="s">
        <v>100</v>
      </c>
      <c r="H429" s="231" t="s">
        <v>100</v>
      </c>
    </row>
    <row r="430" spans="1:8" ht="12.75">
      <c r="A430" s="312"/>
      <c r="B430" s="350"/>
      <c r="C430" s="343" t="s">
        <v>251</v>
      </c>
      <c r="D430" s="325">
        <f>SUM(D429,D421)</f>
        <v>77000</v>
      </c>
      <c r="E430" s="325">
        <f>SUM(E429,E421)</f>
        <v>77000</v>
      </c>
      <c r="F430" s="239" t="s">
        <v>100</v>
      </c>
      <c r="G430" s="239" t="s">
        <v>100</v>
      </c>
      <c r="H430" s="239" t="s">
        <v>100</v>
      </c>
    </row>
    <row r="431" spans="1:8" ht="13.5" thickBot="1">
      <c r="A431" s="311"/>
      <c r="B431" s="492"/>
      <c r="C431" s="400" t="s">
        <v>179</v>
      </c>
      <c r="D431" s="395">
        <f>SUM(D430,D419)</f>
        <v>2118930</v>
      </c>
      <c r="E431" s="395">
        <f>SUM(E430,E419)</f>
        <v>2118930</v>
      </c>
      <c r="F431" s="507" t="s">
        <v>100</v>
      </c>
      <c r="G431" s="507" t="s">
        <v>100</v>
      </c>
      <c r="H431" s="508" t="s">
        <v>100</v>
      </c>
    </row>
    <row r="432" spans="1:8" ht="21" thickBot="1">
      <c r="A432" s="509"/>
      <c r="B432" s="510"/>
      <c r="C432" s="519" t="s">
        <v>591</v>
      </c>
      <c r="D432" s="511">
        <f>SUM(D431,D396,D379,D347,D343,D321,D317,D280,D276,D271,D228,D224,D213,D150,D146,D126,D116,D110)</f>
        <v>6166320</v>
      </c>
      <c r="E432" s="511">
        <f>SUM(E431,E396,E379,E347,E343,E321,E317,E280,E276,E271,E228,E224,E213,E150,E146,E126,E116,E110)</f>
        <v>6019900</v>
      </c>
      <c r="F432" s="387">
        <f>SUM(F228,F224,F213)</f>
        <v>104920</v>
      </c>
      <c r="G432" s="387">
        <f>SUM(G431,G396,G379,G347,G343,G323,G317,G280,G271,G224,G213,G150,G146,G126,G116,G110)</f>
        <v>3500</v>
      </c>
      <c r="H432" s="388">
        <f>SUM(H431,H396,H379,H347,H343,H323,H317,H280,H271,H224,H213,H150,H146,H126,H116,H110)</f>
        <v>38000</v>
      </c>
    </row>
    <row r="433" ht="12.75">
      <c r="B433" s="320"/>
    </row>
  </sheetData>
  <mergeCells count="23">
    <mergeCell ref="A235:A237"/>
    <mergeCell ref="A252:A253"/>
    <mergeCell ref="A167:A170"/>
    <mergeCell ref="A122:A124"/>
    <mergeCell ref="A138:A143"/>
    <mergeCell ref="E99:H100"/>
    <mergeCell ref="B99:B101"/>
    <mergeCell ref="C99:C101"/>
    <mergeCell ref="D99:D101"/>
    <mergeCell ref="A25:A27"/>
    <mergeCell ref="A29:A30"/>
    <mergeCell ref="G2:H2"/>
    <mergeCell ref="G3:H3"/>
    <mergeCell ref="G4:H4"/>
    <mergeCell ref="B9:B10"/>
    <mergeCell ref="C9:C10"/>
    <mergeCell ref="D9:D10"/>
    <mergeCell ref="E9:H9"/>
    <mergeCell ref="A38:A39"/>
    <mergeCell ref="A69:A71"/>
    <mergeCell ref="A75:A76"/>
    <mergeCell ref="A120:A121"/>
    <mergeCell ref="A99:A100"/>
  </mergeCells>
  <printOptions horizontalCentered="1"/>
  <pageMargins left="0.2755905511811024" right="0.6692913385826772" top="0.6299212598425197" bottom="0.2755905511811024" header="0.31496062992125984" footer="0.1968503937007874"/>
  <pageSetup fitToHeight="11" horizontalDpi="360" verticalDpi="360" orientation="landscape" paperSize="9" scale="90" r:id="rId2"/>
  <headerFooter alignWithMargins="0">
    <oddHeader>&amp;C- &amp;P -</oddHeader>
  </headerFooter>
  <rowBreaks count="10" manualBreakCount="10">
    <brk id="31" max="7" man="1"/>
    <brk id="67" max="7" man="1"/>
    <brk id="95" max="7" man="1"/>
    <brk id="126" max="7" man="1"/>
    <brk id="162" max="7" man="1"/>
    <brk id="201" max="7" man="1"/>
    <brk id="243" max="7" man="1"/>
    <brk id="280" max="7" man="1"/>
    <brk id="321" max="7" man="1"/>
    <brk id="36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40"/>
  <sheetViews>
    <sheetView showGridLines="0" showZeros="0" view="pageBreakPreview" zoomScale="85" zoomScaleSheetLayoutView="85" workbookViewId="0" topLeftCell="A1">
      <selection activeCell="D142" sqref="D142"/>
    </sheetView>
  </sheetViews>
  <sheetFormatPr defaultColWidth="9.140625" defaultRowHeight="12.75"/>
  <cols>
    <col min="1" max="1" width="8.28125" style="0" customWidth="1"/>
    <col min="2" max="2" width="9.140625" style="97" customWidth="1"/>
    <col min="3" max="3" width="49.7109375" style="0" customWidth="1"/>
    <col min="4" max="6" width="14.7109375" style="0" customWidth="1"/>
    <col min="7" max="7" width="17.7109375" style="0" customWidth="1"/>
    <col min="8" max="8" width="15.7109375" style="0" customWidth="1"/>
  </cols>
  <sheetData>
    <row r="1" spans="7:8" ht="12.75">
      <c r="G1" s="116" t="s">
        <v>224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8" ht="13.5" thickBot="1"/>
    <row r="9" spans="1:8" ht="12.75">
      <c r="A9" s="159" t="s">
        <v>181</v>
      </c>
      <c r="B9" s="486" t="s">
        <v>1</v>
      </c>
      <c r="C9" s="473" t="s">
        <v>2</v>
      </c>
      <c r="D9" s="473" t="s">
        <v>182</v>
      </c>
      <c r="E9" s="473" t="s">
        <v>4</v>
      </c>
      <c r="F9" s="473"/>
      <c r="G9" s="473"/>
      <c r="H9" s="474"/>
    </row>
    <row r="10" spans="1:8" ht="67.5" customHeight="1">
      <c r="A10" s="160" t="s">
        <v>5</v>
      </c>
      <c r="B10" s="487"/>
      <c r="C10" s="475"/>
      <c r="D10" s="475"/>
      <c r="E10" s="3" t="s">
        <v>183</v>
      </c>
      <c r="F10" s="3" t="s">
        <v>184</v>
      </c>
      <c r="G10" s="3" t="s">
        <v>185</v>
      </c>
      <c r="H10" s="161" t="s">
        <v>186</v>
      </c>
    </row>
    <row r="11" spans="1:8" ht="12.75">
      <c r="A11" s="160" t="s">
        <v>10</v>
      </c>
      <c r="B11" s="124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162" t="s">
        <v>17</v>
      </c>
    </row>
    <row r="12" spans="1:8" ht="12.75">
      <c r="A12" s="192" t="s">
        <v>188</v>
      </c>
      <c r="B12" s="367"/>
      <c r="C12" s="324" t="s">
        <v>190</v>
      </c>
      <c r="D12" s="32"/>
      <c r="E12" s="32"/>
      <c r="F12" s="32"/>
      <c r="G12" s="32"/>
      <c r="H12" s="163"/>
    </row>
    <row r="13" spans="1:8" ht="12.75">
      <c r="A13" s="164" t="s">
        <v>189</v>
      </c>
      <c r="B13" s="130"/>
      <c r="C13" s="15" t="s">
        <v>28</v>
      </c>
      <c r="D13" s="33"/>
      <c r="E13" s="33"/>
      <c r="F13" s="33"/>
      <c r="G13" s="33"/>
      <c r="H13" s="165"/>
    </row>
    <row r="14" spans="1:8" ht="28.5" customHeight="1">
      <c r="A14" s="166"/>
      <c r="B14" s="18" t="s">
        <v>273</v>
      </c>
      <c r="C14" s="63" t="s">
        <v>353</v>
      </c>
      <c r="D14" s="34">
        <v>1250</v>
      </c>
      <c r="E14" s="34">
        <v>1250</v>
      </c>
      <c r="F14" s="35" t="s">
        <v>100</v>
      </c>
      <c r="G14" s="35" t="s">
        <v>100</v>
      </c>
      <c r="H14" s="167" t="s">
        <v>100</v>
      </c>
    </row>
    <row r="15" spans="1:8" ht="12.75">
      <c r="A15" s="168"/>
      <c r="B15" s="144"/>
      <c r="C15" s="25" t="s">
        <v>191</v>
      </c>
      <c r="D15" s="125">
        <f>SUM(D14)</f>
        <v>1250</v>
      </c>
      <c r="E15" s="37">
        <f>SUM(E14)</f>
        <v>1250</v>
      </c>
      <c r="F15" s="38" t="s">
        <v>100</v>
      </c>
      <c r="G15" s="38" t="s">
        <v>100</v>
      </c>
      <c r="H15" s="169" t="s">
        <v>100</v>
      </c>
    </row>
    <row r="16" spans="1:8" ht="12.75">
      <c r="A16" s="368" t="s">
        <v>31</v>
      </c>
      <c r="B16" s="351"/>
      <c r="C16" s="60" t="s">
        <v>33</v>
      </c>
      <c r="D16" s="32"/>
      <c r="E16" s="32"/>
      <c r="F16" s="32"/>
      <c r="G16" s="32"/>
      <c r="H16" s="163"/>
    </row>
    <row r="17" spans="1:8" ht="15" customHeight="1">
      <c r="A17" s="482" t="s">
        <v>193</v>
      </c>
      <c r="B17" s="130"/>
      <c r="C17" s="15" t="s">
        <v>34</v>
      </c>
      <c r="D17" s="33"/>
      <c r="E17" s="33"/>
      <c r="F17" s="33"/>
      <c r="G17" s="33"/>
      <c r="H17" s="165"/>
    </row>
    <row r="18" spans="1:8" ht="38.25" customHeight="1">
      <c r="A18" s="483"/>
      <c r="B18" s="13">
        <v>2320</v>
      </c>
      <c r="C18" s="12" t="s">
        <v>399</v>
      </c>
      <c r="D18" s="34">
        <v>33500</v>
      </c>
      <c r="E18" s="35" t="s">
        <v>100</v>
      </c>
      <c r="F18" s="35" t="s">
        <v>100</v>
      </c>
      <c r="G18" s="35" t="s">
        <v>100</v>
      </c>
      <c r="H18" s="170">
        <v>33500</v>
      </c>
    </row>
    <row r="19" spans="1:8" ht="12.75">
      <c r="A19" s="168"/>
      <c r="B19" s="76"/>
      <c r="C19" s="25" t="s">
        <v>38</v>
      </c>
      <c r="D19" s="125">
        <f>SUM(D16:D18)</f>
        <v>33500</v>
      </c>
      <c r="E19" s="38" t="s">
        <v>100</v>
      </c>
      <c r="F19" s="38" t="s">
        <v>100</v>
      </c>
      <c r="G19" s="38" t="s">
        <v>100</v>
      </c>
      <c r="H19" s="171">
        <f>SUM(H16:H18)</f>
        <v>33500</v>
      </c>
    </row>
    <row r="20" spans="1:8" ht="12.75">
      <c r="A20" s="192" t="s">
        <v>39</v>
      </c>
      <c r="B20" s="351"/>
      <c r="C20" s="60" t="s">
        <v>42</v>
      </c>
      <c r="D20" s="32"/>
      <c r="E20" s="32"/>
      <c r="F20" s="32"/>
      <c r="G20" s="32"/>
      <c r="H20" s="163"/>
    </row>
    <row r="21" spans="1:8" ht="12.75">
      <c r="A21" s="164" t="s">
        <v>40</v>
      </c>
      <c r="B21" s="130"/>
      <c r="C21" s="15" t="s">
        <v>43</v>
      </c>
      <c r="D21" s="33"/>
      <c r="E21" s="33"/>
      <c r="F21" s="33"/>
      <c r="G21" s="33"/>
      <c r="H21" s="165"/>
    </row>
    <row r="22" spans="1:8" ht="25.5">
      <c r="A22" s="172"/>
      <c r="B22" s="13" t="s">
        <v>271</v>
      </c>
      <c r="C22" s="12" t="s">
        <v>194</v>
      </c>
      <c r="D22" s="33">
        <v>4250</v>
      </c>
      <c r="E22" s="33">
        <v>4250</v>
      </c>
      <c r="F22" s="39" t="s">
        <v>100</v>
      </c>
      <c r="G22" s="39" t="s">
        <v>100</v>
      </c>
      <c r="H22" s="173" t="s">
        <v>100</v>
      </c>
    </row>
    <row r="23" spans="1:8" ht="12.75">
      <c r="A23" s="174"/>
      <c r="B23" s="13" t="s">
        <v>272</v>
      </c>
      <c r="C23" s="133" t="s">
        <v>187</v>
      </c>
      <c r="D23" s="33">
        <v>550</v>
      </c>
      <c r="E23" s="33">
        <v>550</v>
      </c>
      <c r="F23" s="39" t="s">
        <v>100</v>
      </c>
      <c r="G23" s="39" t="s">
        <v>100</v>
      </c>
      <c r="H23" s="173" t="s">
        <v>100</v>
      </c>
    </row>
    <row r="24" spans="1:8" ht="25.5">
      <c r="A24" s="176"/>
      <c r="B24" s="13" t="s">
        <v>273</v>
      </c>
      <c r="C24" s="12" t="s">
        <v>307</v>
      </c>
      <c r="D24" s="22">
        <v>258200</v>
      </c>
      <c r="E24" s="22">
        <v>258200</v>
      </c>
      <c r="F24" s="54" t="s">
        <v>100</v>
      </c>
      <c r="G24" s="54" t="s">
        <v>100</v>
      </c>
      <c r="H24" s="175" t="s">
        <v>100</v>
      </c>
    </row>
    <row r="25" spans="1:8" ht="12.75">
      <c r="A25" s="176"/>
      <c r="B25" s="154"/>
      <c r="C25" s="12" t="s">
        <v>233</v>
      </c>
      <c r="D25" s="33"/>
      <c r="E25" s="33"/>
      <c r="F25" s="39"/>
      <c r="G25" s="39"/>
      <c r="H25" s="173"/>
    </row>
    <row r="26" spans="1:8" ht="12.75">
      <c r="A26" s="176"/>
      <c r="B26" s="13" t="s">
        <v>308</v>
      </c>
      <c r="C26" s="23" t="s">
        <v>310</v>
      </c>
      <c r="D26" s="33">
        <v>185000</v>
      </c>
      <c r="E26" s="33">
        <v>185000</v>
      </c>
      <c r="F26" s="39" t="s">
        <v>100</v>
      </c>
      <c r="G26" s="39" t="s">
        <v>100</v>
      </c>
      <c r="H26" s="173" t="s">
        <v>100</v>
      </c>
    </row>
    <row r="27" spans="1:8" ht="18.75" customHeight="1">
      <c r="A27" s="176"/>
      <c r="B27" s="13" t="s">
        <v>309</v>
      </c>
      <c r="C27" s="23" t="s">
        <v>355</v>
      </c>
      <c r="D27" s="66">
        <v>73200</v>
      </c>
      <c r="E27" s="66">
        <v>73200</v>
      </c>
      <c r="F27" s="67" t="s">
        <v>100</v>
      </c>
      <c r="G27" s="67" t="s">
        <v>100</v>
      </c>
      <c r="H27" s="177" t="s">
        <v>100</v>
      </c>
    </row>
    <row r="28" spans="1:8" ht="25.5">
      <c r="A28" s="484"/>
      <c r="B28" s="13" t="s">
        <v>274</v>
      </c>
      <c r="C28" s="12" t="s">
        <v>498</v>
      </c>
      <c r="D28" s="33">
        <v>274500</v>
      </c>
      <c r="E28" s="33">
        <v>274500</v>
      </c>
      <c r="F28" s="39" t="s">
        <v>100</v>
      </c>
      <c r="G28" s="39" t="s">
        <v>100</v>
      </c>
      <c r="H28" s="173" t="s">
        <v>100</v>
      </c>
    </row>
    <row r="29" spans="1:8" ht="12.75">
      <c r="A29" s="484"/>
      <c r="B29" s="13" t="s">
        <v>275</v>
      </c>
      <c r="C29" s="15" t="s">
        <v>226</v>
      </c>
      <c r="D29" s="33">
        <v>2300</v>
      </c>
      <c r="E29" s="33">
        <v>2300</v>
      </c>
      <c r="F29" s="39" t="s">
        <v>100</v>
      </c>
      <c r="G29" s="39" t="s">
        <v>100</v>
      </c>
      <c r="H29" s="173" t="s">
        <v>100</v>
      </c>
    </row>
    <row r="30" spans="1:8" ht="12.75">
      <c r="A30" s="484"/>
      <c r="B30" s="13" t="s">
        <v>276</v>
      </c>
      <c r="C30" s="12" t="s">
        <v>195</v>
      </c>
      <c r="D30" s="33">
        <v>24400</v>
      </c>
      <c r="E30" s="33">
        <v>24400</v>
      </c>
      <c r="F30" s="39" t="s">
        <v>100</v>
      </c>
      <c r="G30" s="39" t="s">
        <v>100</v>
      </c>
      <c r="H30" s="173" t="s">
        <v>100</v>
      </c>
    </row>
    <row r="31" spans="1:8" ht="12.75">
      <c r="A31" s="188"/>
      <c r="B31" s="18"/>
      <c r="C31" s="80" t="s">
        <v>45</v>
      </c>
      <c r="D31" s="51">
        <f>SUM(D28:D30,D22:D24)</f>
        <v>564200</v>
      </c>
      <c r="E31" s="51">
        <f>SUM(E28:E30,E22:E24)</f>
        <v>564200</v>
      </c>
      <c r="F31" s="52" t="s">
        <v>100</v>
      </c>
      <c r="G31" s="52" t="s">
        <v>100</v>
      </c>
      <c r="H31" s="178" t="s">
        <v>100</v>
      </c>
    </row>
    <row r="32" spans="1:8" ht="12.75">
      <c r="A32" s="485" t="s">
        <v>46</v>
      </c>
      <c r="B32" s="426"/>
      <c r="C32" s="65" t="s">
        <v>28</v>
      </c>
      <c r="D32" s="48"/>
      <c r="E32" s="48"/>
      <c r="F32" s="48"/>
      <c r="G32" s="48"/>
      <c r="H32" s="179"/>
    </row>
    <row r="33" spans="1:8" ht="14.25" customHeight="1">
      <c r="A33" s="485"/>
      <c r="B33" s="18" t="s">
        <v>371</v>
      </c>
      <c r="C33" s="14" t="s">
        <v>372</v>
      </c>
      <c r="D33" s="34">
        <v>2500</v>
      </c>
      <c r="E33" s="34">
        <v>2500</v>
      </c>
      <c r="F33" s="35" t="s">
        <v>100</v>
      </c>
      <c r="G33" s="35" t="s">
        <v>100</v>
      </c>
      <c r="H33" s="167" t="s">
        <v>100</v>
      </c>
    </row>
    <row r="34" spans="1:8" ht="0.75" customHeight="1">
      <c r="A34" s="180"/>
      <c r="B34" s="126"/>
      <c r="C34" s="63"/>
      <c r="D34" s="127"/>
      <c r="E34" s="34"/>
      <c r="F34" s="35"/>
      <c r="G34" s="35"/>
      <c r="H34" s="167"/>
    </row>
    <row r="35" spans="1:8" ht="13.5" thickBot="1">
      <c r="A35" s="181"/>
      <c r="B35" s="414"/>
      <c r="C35" s="415" t="s">
        <v>49</v>
      </c>
      <c r="D35" s="300">
        <f>SUM(D31,D33)</f>
        <v>566700</v>
      </c>
      <c r="E35" s="102">
        <f>SUM(E31,E33)</f>
        <v>566700</v>
      </c>
      <c r="F35" s="103" t="s">
        <v>100</v>
      </c>
      <c r="G35" s="103" t="s">
        <v>100</v>
      </c>
      <c r="H35" s="301" t="s">
        <v>100</v>
      </c>
    </row>
    <row r="36" spans="1:8" ht="12.75">
      <c r="A36" s="192" t="s">
        <v>50</v>
      </c>
      <c r="B36" s="13"/>
      <c r="C36" s="60" t="s">
        <v>52</v>
      </c>
      <c r="D36" s="33"/>
      <c r="E36" s="33"/>
      <c r="F36" s="33"/>
      <c r="G36" s="33"/>
      <c r="H36" s="165"/>
    </row>
    <row r="37" spans="1:8" ht="12.75">
      <c r="A37" s="164" t="s">
        <v>51</v>
      </c>
      <c r="B37" s="130"/>
      <c r="C37" s="27" t="s">
        <v>53</v>
      </c>
      <c r="D37" s="33"/>
      <c r="E37" s="33"/>
      <c r="F37" s="33"/>
      <c r="G37" s="33"/>
      <c r="H37" s="165"/>
    </row>
    <row r="38" spans="1:8" ht="12.75">
      <c r="A38" s="172"/>
      <c r="B38" s="13" t="s">
        <v>291</v>
      </c>
      <c r="C38" s="12" t="s">
        <v>192</v>
      </c>
      <c r="D38" s="33">
        <v>19000</v>
      </c>
      <c r="E38" s="33">
        <v>19000</v>
      </c>
      <c r="F38" s="39" t="s">
        <v>100</v>
      </c>
      <c r="G38" s="39" t="s">
        <v>100</v>
      </c>
      <c r="H38" s="173" t="s">
        <v>100</v>
      </c>
    </row>
    <row r="39" spans="1:8" ht="38.25">
      <c r="A39" s="172"/>
      <c r="B39" s="13" t="s">
        <v>278</v>
      </c>
      <c r="C39" s="14" t="s">
        <v>197</v>
      </c>
      <c r="D39" s="41">
        <v>3500</v>
      </c>
      <c r="E39" s="35" t="s">
        <v>100</v>
      </c>
      <c r="F39" s="35" t="s">
        <v>100</v>
      </c>
      <c r="G39" s="41">
        <v>3500</v>
      </c>
      <c r="H39" s="167" t="s">
        <v>100</v>
      </c>
    </row>
    <row r="40" spans="1:8" ht="12.75">
      <c r="A40" s="168"/>
      <c r="B40" s="76"/>
      <c r="C40" s="25" t="s">
        <v>54</v>
      </c>
      <c r="D40" s="37">
        <f>SUM(D38:D39)</f>
        <v>22500</v>
      </c>
      <c r="E40" s="37">
        <f>SUM(E38:E39)</f>
        <v>19000</v>
      </c>
      <c r="F40" s="38" t="s">
        <v>100</v>
      </c>
      <c r="G40" s="37">
        <f>SUM(G38:G39)</f>
        <v>3500</v>
      </c>
      <c r="H40" s="169" t="s">
        <v>100</v>
      </c>
    </row>
    <row r="41" spans="1:8" ht="12.75">
      <c r="A41" s="368" t="s">
        <v>55</v>
      </c>
      <c r="B41" s="351"/>
      <c r="C41" s="122" t="s">
        <v>60</v>
      </c>
      <c r="D41" s="32"/>
      <c r="E41" s="32"/>
      <c r="F41" s="32"/>
      <c r="G41" s="32"/>
      <c r="H41" s="163"/>
    </row>
    <row r="42" spans="1:8" ht="12.75">
      <c r="A42" s="164">
        <v>75011</v>
      </c>
      <c r="B42" s="130"/>
      <c r="C42" s="15" t="s">
        <v>61</v>
      </c>
      <c r="D42" s="33"/>
      <c r="E42" s="33"/>
      <c r="F42" s="33"/>
      <c r="G42" s="33"/>
      <c r="H42" s="165"/>
    </row>
    <row r="43" spans="1:8" ht="38.25">
      <c r="A43" s="172"/>
      <c r="B43" s="18" t="s">
        <v>279</v>
      </c>
      <c r="C43" s="12" t="s">
        <v>227</v>
      </c>
      <c r="D43" s="33">
        <v>103500</v>
      </c>
      <c r="E43" s="39" t="s">
        <v>100</v>
      </c>
      <c r="F43" s="33">
        <v>103500</v>
      </c>
      <c r="G43" s="39" t="s">
        <v>100</v>
      </c>
      <c r="H43" s="173" t="s">
        <v>100</v>
      </c>
    </row>
    <row r="44" spans="1:8" ht="12.75">
      <c r="A44" s="482" t="s">
        <v>65</v>
      </c>
      <c r="B44" s="130"/>
      <c r="C44" s="47" t="s">
        <v>66</v>
      </c>
      <c r="D44" s="48"/>
      <c r="E44" s="48"/>
      <c r="F44" s="48"/>
      <c r="G44" s="48"/>
      <c r="H44" s="179"/>
    </row>
    <row r="45" spans="1:8" ht="24" customHeight="1">
      <c r="A45" s="448"/>
      <c r="B45" s="18" t="s">
        <v>280</v>
      </c>
      <c r="C45" s="63" t="s">
        <v>373</v>
      </c>
      <c r="D45" s="33">
        <v>4500</v>
      </c>
      <c r="E45" s="39" t="s">
        <v>100</v>
      </c>
      <c r="F45" s="39" t="s">
        <v>100</v>
      </c>
      <c r="G45" s="39" t="s">
        <v>100</v>
      </c>
      <c r="H45" s="165">
        <v>4500</v>
      </c>
    </row>
    <row r="46" spans="1:8" ht="12.75">
      <c r="A46" s="449">
        <v>75023</v>
      </c>
      <c r="B46" s="130"/>
      <c r="C46" s="65" t="s">
        <v>374</v>
      </c>
      <c r="D46" s="48"/>
      <c r="E46" s="48"/>
      <c r="F46" s="48"/>
      <c r="G46" s="48"/>
      <c r="H46" s="179"/>
    </row>
    <row r="47" spans="1:8" ht="12.75">
      <c r="A47" s="485"/>
      <c r="B47" s="13" t="s">
        <v>291</v>
      </c>
      <c r="C47" s="12" t="s">
        <v>192</v>
      </c>
      <c r="D47" s="33">
        <v>1100</v>
      </c>
      <c r="E47" s="33">
        <v>1100</v>
      </c>
      <c r="F47" s="39" t="s">
        <v>100</v>
      </c>
      <c r="G47" s="39" t="s">
        <v>100</v>
      </c>
      <c r="H47" s="173" t="s">
        <v>100</v>
      </c>
    </row>
    <row r="48" spans="1:8" ht="38.25">
      <c r="A48" s="485"/>
      <c r="B48" s="13" t="s">
        <v>375</v>
      </c>
      <c r="C48" s="12" t="s">
        <v>376</v>
      </c>
      <c r="D48" s="33">
        <v>500</v>
      </c>
      <c r="E48" s="33">
        <v>500</v>
      </c>
      <c r="F48" s="39" t="s">
        <v>100</v>
      </c>
      <c r="G48" s="39" t="s">
        <v>100</v>
      </c>
      <c r="H48" s="173" t="s">
        <v>100</v>
      </c>
    </row>
    <row r="49" spans="1:8" ht="12.75">
      <c r="A49" s="189"/>
      <c r="B49" s="141"/>
      <c r="C49" s="84" t="s">
        <v>82</v>
      </c>
      <c r="D49" s="53">
        <f>SUM(D47:D48)</f>
        <v>1600</v>
      </c>
      <c r="E49" s="53">
        <f>SUM(E47:E48)</f>
        <v>1600</v>
      </c>
      <c r="F49" s="19" t="s">
        <v>100</v>
      </c>
      <c r="G49" s="19" t="s">
        <v>100</v>
      </c>
      <c r="H49" s="182" t="s">
        <v>100</v>
      </c>
    </row>
    <row r="50" spans="1:8" ht="12.75">
      <c r="A50" s="168"/>
      <c r="B50" s="76"/>
      <c r="C50" s="31" t="s">
        <v>85</v>
      </c>
      <c r="D50" s="42">
        <f>SUM(D43,D45,D49)</f>
        <v>109600</v>
      </c>
      <c r="E50" s="42">
        <f>SUM(E43,E45,E49)</f>
        <v>1600</v>
      </c>
      <c r="F50" s="42">
        <f>SUM(F43,F45,F49)</f>
        <v>103500</v>
      </c>
      <c r="G50" s="43" t="s">
        <v>100</v>
      </c>
      <c r="H50" s="183">
        <f>SUM(H43,H45,H49)</f>
        <v>4500</v>
      </c>
    </row>
    <row r="51" spans="1:8" ht="25.5">
      <c r="A51" s="188" t="s">
        <v>198</v>
      </c>
      <c r="B51" s="351"/>
      <c r="C51" s="122" t="s">
        <v>88</v>
      </c>
      <c r="D51" s="32"/>
      <c r="E51" s="32"/>
      <c r="F51" s="32"/>
      <c r="G51" s="32"/>
      <c r="H51" s="163"/>
    </row>
    <row r="52" spans="1:8" ht="25.5">
      <c r="A52" s="164">
        <v>75101</v>
      </c>
      <c r="B52" s="130"/>
      <c r="C52" s="15" t="s">
        <v>89</v>
      </c>
      <c r="D52" s="33"/>
      <c r="E52" s="33"/>
      <c r="F52" s="33"/>
      <c r="G52" s="33"/>
      <c r="H52" s="165"/>
    </row>
    <row r="53" spans="1:8" ht="27" customHeight="1">
      <c r="A53" s="184"/>
      <c r="B53" s="13">
        <v>2010</v>
      </c>
      <c r="C53" s="14" t="s">
        <v>228</v>
      </c>
      <c r="D53" s="34">
        <v>920</v>
      </c>
      <c r="E53" s="35" t="s">
        <v>100</v>
      </c>
      <c r="F53" s="34">
        <v>920</v>
      </c>
      <c r="G53" s="35" t="s">
        <v>100</v>
      </c>
      <c r="H53" s="167" t="s">
        <v>100</v>
      </c>
    </row>
    <row r="54" spans="1:8" ht="12.75">
      <c r="A54" s="168"/>
      <c r="B54" s="95"/>
      <c r="C54" s="25" t="s">
        <v>90</v>
      </c>
      <c r="D54" s="37">
        <f>SUM(D53)</f>
        <v>920</v>
      </c>
      <c r="E54" s="38" t="s">
        <v>100</v>
      </c>
      <c r="F54" s="37">
        <f>SUM(F53)</f>
        <v>920</v>
      </c>
      <c r="G54" s="38" t="s">
        <v>100</v>
      </c>
      <c r="H54" s="169" t="s">
        <v>100</v>
      </c>
    </row>
    <row r="55" spans="1:8" ht="12.75">
      <c r="A55" s="192">
        <v>752</v>
      </c>
      <c r="B55" s="129"/>
      <c r="C55" s="122" t="s">
        <v>377</v>
      </c>
      <c r="D55" s="42"/>
      <c r="E55" s="43"/>
      <c r="F55" s="42"/>
      <c r="G55" s="43"/>
      <c r="H55" s="185"/>
    </row>
    <row r="56" spans="1:8" ht="12.75">
      <c r="A56" s="186">
        <v>75212</v>
      </c>
      <c r="B56" s="94"/>
      <c r="C56" s="200" t="s">
        <v>378</v>
      </c>
      <c r="D56" s="226"/>
      <c r="E56" s="256"/>
      <c r="F56" s="229"/>
      <c r="G56" s="227"/>
      <c r="H56" s="285"/>
    </row>
    <row r="57" spans="1:8" ht="25.5">
      <c r="A57" s="187"/>
      <c r="B57" s="132" t="s">
        <v>279</v>
      </c>
      <c r="C57" s="221" t="s">
        <v>380</v>
      </c>
      <c r="D57" s="230">
        <v>500</v>
      </c>
      <c r="E57" s="371" t="s">
        <v>100</v>
      </c>
      <c r="F57" s="230">
        <v>500</v>
      </c>
      <c r="G57" s="36"/>
      <c r="H57" s="286"/>
    </row>
    <row r="58" spans="1:8" ht="13.5" thickBot="1">
      <c r="A58" s="427"/>
      <c r="B58" s="416"/>
      <c r="C58" s="415" t="s">
        <v>379</v>
      </c>
      <c r="D58" s="417">
        <f>SUM(D57)</f>
        <v>500</v>
      </c>
      <c r="E58" s="418" t="s">
        <v>100</v>
      </c>
      <c r="F58" s="417">
        <f>SUM(F57)</f>
        <v>500</v>
      </c>
      <c r="G58" s="103" t="s">
        <v>100</v>
      </c>
      <c r="H58" s="301" t="s">
        <v>100</v>
      </c>
    </row>
    <row r="59" spans="1:8" ht="26.25" customHeight="1">
      <c r="A59" s="368" t="s">
        <v>199</v>
      </c>
      <c r="B59" s="94"/>
      <c r="C59" s="60" t="s">
        <v>381</v>
      </c>
      <c r="D59" s="33"/>
      <c r="E59" s="33"/>
      <c r="F59" s="33"/>
      <c r="G59" s="33"/>
      <c r="H59" s="165"/>
    </row>
    <row r="60" spans="1:8" ht="12.75">
      <c r="A60" s="164">
        <v>75601</v>
      </c>
      <c r="B60" s="130"/>
      <c r="C60" s="27" t="s">
        <v>200</v>
      </c>
      <c r="D60" s="33"/>
      <c r="E60" s="33"/>
      <c r="F60" s="33"/>
      <c r="G60" s="33"/>
      <c r="H60" s="165"/>
    </row>
    <row r="61" spans="1:8" ht="25.5">
      <c r="A61" s="172"/>
      <c r="B61" s="13" t="s">
        <v>292</v>
      </c>
      <c r="C61" s="12" t="s">
        <v>201</v>
      </c>
      <c r="D61" s="33">
        <v>2500</v>
      </c>
      <c r="E61" s="33">
        <v>2500</v>
      </c>
      <c r="F61" s="39" t="s">
        <v>100</v>
      </c>
      <c r="G61" s="39" t="s">
        <v>100</v>
      </c>
      <c r="H61" s="173" t="s">
        <v>100</v>
      </c>
    </row>
    <row r="62" spans="1:8" s="104" customFormat="1" ht="12.75">
      <c r="A62" s="172"/>
      <c r="B62" s="13" t="s">
        <v>275</v>
      </c>
      <c r="C62" s="12" t="s">
        <v>311</v>
      </c>
      <c r="D62" s="33">
        <v>50</v>
      </c>
      <c r="E62" s="33">
        <v>50</v>
      </c>
      <c r="F62" s="39" t="s">
        <v>100</v>
      </c>
      <c r="G62" s="39" t="s">
        <v>100</v>
      </c>
      <c r="H62" s="173" t="s">
        <v>100</v>
      </c>
    </row>
    <row r="63" spans="1:8" ht="12.75">
      <c r="A63" s="188"/>
      <c r="B63" s="218"/>
      <c r="C63" s="84" t="s">
        <v>312</v>
      </c>
      <c r="D63" s="53">
        <f>SUM(D61:D62)</f>
        <v>2550</v>
      </c>
      <c r="E63" s="53">
        <f>SUM(E61:E62)</f>
        <v>2550</v>
      </c>
      <c r="F63" s="19" t="s">
        <v>100</v>
      </c>
      <c r="G63" s="19" t="s">
        <v>100</v>
      </c>
      <c r="H63" s="182" t="s">
        <v>100</v>
      </c>
    </row>
    <row r="64" spans="1:8" ht="41.25" customHeight="1">
      <c r="A64" s="164" t="s">
        <v>202</v>
      </c>
      <c r="B64" s="154"/>
      <c r="C64" s="15" t="s">
        <v>400</v>
      </c>
      <c r="D64" s="33"/>
      <c r="E64" s="33"/>
      <c r="F64" s="33"/>
      <c r="G64" s="33"/>
      <c r="H64" s="165"/>
    </row>
    <row r="65" spans="1:8" ht="12.75">
      <c r="A65" s="188"/>
      <c r="B65" s="13" t="s">
        <v>293</v>
      </c>
      <c r="C65" s="12" t="s">
        <v>203</v>
      </c>
      <c r="D65" s="33">
        <v>478000</v>
      </c>
      <c r="E65" s="33">
        <v>478000</v>
      </c>
      <c r="F65" s="39" t="s">
        <v>100</v>
      </c>
      <c r="G65" s="39" t="s">
        <v>100</v>
      </c>
      <c r="H65" s="173" t="s">
        <v>100</v>
      </c>
    </row>
    <row r="66" spans="1:8" ht="12.75">
      <c r="A66" s="188"/>
      <c r="B66" s="13" t="s">
        <v>294</v>
      </c>
      <c r="C66" s="12" t="s">
        <v>204</v>
      </c>
      <c r="D66" s="33">
        <v>323800</v>
      </c>
      <c r="E66" s="33">
        <v>323800</v>
      </c>
      <c r="F66" s="39" t="s">
        <v>100</v>
      </c>
      <c r="G66" s="39" t="s">
        <v>100</v>
      </c>
      <c r="H66" s="173" t="s">
        <v>100</v>
      </c>
    </row>
    <row r="67" spans="1:8" ht="12.75">
      <c r="A67" s="188"/>
      <c r="B67" s="13" t="s">
        <v>295</v>
      </c>
      <c r="C67" s="12" t="s">
        <v>205</v>
      </c>
      <c r="D67" s="33">
        <v>84000</v>
      </c>
      <c r="E67" s="33">
        <v>84000</v>
      </c>
      <c r="F67" s="39" t="s">
        <v>100</v>
      </c>
      <c r="G67" s="39" t="s">
        <v>100</v>
      </c>
      <c r="H67" s="173" t="s">
        <v>100</v>
      </c>
    </row>
    <row r="68" spans="1:8" ht="12.75">
      <c r="A68" s="188"/>
      <c r="B68" s="13" t="s">
        <v>296</v>
      </c>
      <c r="C68" s="12" t="s">
        <v>206</v>
      </c>
      <c r="D68" s="33">
        <v>25500</v>
      </c>
      <c r="E68" s="33">
        <v>25500</v>
      </c>
      <c r="F68" s="39" t="s">
        <v>100</v>
      </c>
      <c r="G68" s="39" t="s">
        <v>100</v>
      </c>
      <c r="H68" s="173" t="s">
        <v>100</v>
      </c>
    </row>
    <row r="69" spans="1:8" ht="12.75">
      <c r="A69" s="188"/>
      <c r="B69" s="13" t="s">
        <v>297</v>
      </c>
      <c r="C69" s="12" t="s">
        <v>207</v>
      </c>
      <c r="D69" s="33">
        <v>2200</v>
      </c>
      <c r="E69" s="33">
        <v>2200</v>
      </c>
      <c r="F69" s="39" t="s">
        <v>100</v>
      </c>
      <c r="G69" s="39" t="s">
        <v>100</v>
      </c>
      <c r="H69" s="173" t="s">
        <v>100</v>
      </c>
    </row>
    <row r="70" spans="1:8" ht="12.75">
      <c r="A70" s="174"/>
      <c r="B70" s="13" t="s">
        <v>275</v>
      </c>
      <c r="C70" s="63" t="s">
        <v>382</v>
      </c>
      <c r="D70" s="33">
        <v>10300</v>
      </c>
      <c r="E70" s="33">
        <v>10300</v>
      </c>
      <c r="F70" s="39" t="s">
        <v>100</v>
      </c>
      <c r="G70" s="39" t="s">
        <v>100</v>
      </c>
      <c r="H70" s="173" t="s">
        <v>100</v>
      </c>
    </row>
    <row r="71" spans="1:8" ht="12.75">
      <c r="A71" s="174"/>
      <c r="B71" s="13" t="s">
        <v>276</v>
      </c>
      <c r="C71" s="63" t="s">
        <v>383</v>
      </c>
      <c r="D71" s="33">
        <v>1300</v>
      </c>
      <c r="E71" s="33">
        <v>1300</v>
      </c>
      <c r="F71" s="39"/>
      <c r="G71" s="39"/>
      <c r="H71" s="173"/>
    </row>
    <row r="72" spans="1:8" ht="12.75">
      <c r="A72" s="188"/>
      <c r="B72" s="58"/>
      <c r="C72" s="78" t="s">
        <v>208</v>
      </c>
      <c r="D72" s="48">
        <f>SUM(D65:D71)</f>
        <v>925100</v>
      </c>
      <c r="E72" s="48">
        <f>SUM(E65:E71)</f>
        <v>925100</v>
      </c>
      <c r="F72" s="56" t="s">
        <v>100</v>
      </c>
      <c r="G72" s="56" t="s">
        <v>100</v>
      </c>
      <c r="H72" s="190" t="s">
        <v>100</v>
      </c>
    </row>
    <row r="73" spans="1:8" ht="38.25">
      <c r="A73" s="164">
        <v>75616</v>
      </c>
      <c r="B73" s="134"/>
      <c r="C73" s="137" t="s">
        <v>384</v>
      </c>
      <c r="D73" s="48"/>
      <c r="E73" s="135"/>
      <c r="F73" s="140"/>
      <c r="G73" s="56"/>
      <c r="H73" s="190"/>
    </row>
    <row r="74" spans="1:8" ht="12.75">
      <c r="A74" s="174"/>
      <c r="B74" s="99" t="s">
        <v>293</v>
      </c>
      <c r="C74" s="55" t="s">
        <v>203</v>
      </c>
      <c r="D74" s="136">
        <v>351700</v>
      </c>
      <c r="E74" s="138">
        <v>351700</v>
      </c>
      <c r="F74" s="194" t="s">
        <v>100</v>
      </c>
      <c r="G74" s="194" t="s">
        <v>100</v>
      </c>
      <c r="H74" s="195" t="s">
        <v>100</v>
      </c>
    </row>
    <row r="75" spans="1:8" ht="12.75">
      <c r="A75" s="174"/>
      <c r="B75" s="99" t="s">
        <v>294</v>
      </c>
      <c r="C75" s="12" t="s">
        <v>204</v>
      </c>
      <c r="D75" s="136">
        <v>500300</v>
      </c>
      <c r="E75" s="138">
        <v>500300</v>
      </c>
      <c r="F75" s="194" t="s">
        <v>100</v>
      </c>
      <c r="G75" s="194" t="s">
        <v>100</v>
      </c>
      <c r="H75" s="195" t="s">
        <v>100</v>
      </c>
    </row>
    <row r="76" spans="1:8" ht="12.75">
      <c r="A76" s="174"/>
      <c r="B76" s="99" t="s">
        <v>295</v>
      </c>
      <c r="C76" s="12" t="s">
        <v>205</v>
      </c>
      <c r="D76" s="136">
        <v>1700</v>
      </c>
      <c r="E76" s="138">
        <v>1700</v>
      </c>
      <c r="F76" s="194" t="s">
        <v>100</v>
      </c>
      <c r="G76" s="194" t="s">
        <v>100</v>
      </c>
      <c r="H76" s="195" t="s">
        <v>100</v>
      </c>
    </row>
    <row r="77" spans="1:8" ht="12.75">
      <c r="A77" s="174"/>
      <c r="B77" s="99" t="s">
        <v>296</v>
      </c>
      <c r="C77" s="12" t="s">
        <v>206</v>
      </c>
      <c r="D77" s="136">
        <v>57100</v>
      </c>
      <c r="E77" s="138">
        <v>57100</v>
      </c>
      <c r="F77" s="194" t="s">
        <v>100</v>
      </c>
      <c r="G77" s="194" t="s">
        <v>100</v>
      </c>
      <c r="H77" s="195" t="s">
        <v>100</v>
      </c>
    </row>
    <row r="78" spans="1:8" ht="12.75">
      <c r="A78" s="174"/>
      <c r="B78" s="99" t="s">
        <v>286</v>
      </c>
      <c r="C78" s="12" t="s">
        <v>209</v>
      </c>
      <c r="D78" s="136">
        <v>1000</v>
      </c>
      <c r="E78" s="138">
        <v>1000</v>
      </c>
      <c r="F78" s="194" t="s">
        <v>100</v>
      </c>
      <c r="G78" s="194" t="s">
        <v>100</v>
      </c>
      <c r="H78" s="195" t="s">
        <v>100</v>
      </c>
    </row>
    <row r="79" spans="1:8" ht="12.75">
      <c r="A79" s="174"/>
      <c r="B79" s="99" t="s">
        <v>287</v>
      </c>
      <c r="C79" s="12" t="s">
        <v>210</v>
      </c>
      <c r="D79" s="136">
        <v>1950</v>
      </c>
      <c r="E79" s="138">
        <v>1950</v>
      </c>
      <c r="F79" s="194" t="s">
        <v>100</v>
      </c>
      <c r="G79" s="194" t="s">
        <v>100</v>
      </c>
      <c r="H79" s="195" t="s">
        <v>100</v>
      </c>
    </row>
    <row r="80" spans="1:8" ht="12.75">
      <c r="A80" s="174"/>
      <c r="B80" s="99" t="s">
        <v>288</v>
      </c>
      <c r="C80" s="12" t="s">
        <v>385</v>
      </c>
      <c r="D80" s="136">
        <v>800</v>
      </c>
      <c r="E80" s="138">
        <v>800</v>
      </c>
      <c r="F80" s="194" t="s">
        <v>100</v>
      </c>
      <c r="G80" s="194" t="s">
        <v>100</v>
      </c>
      <c r="H80" s="195" t="s">
        <v>100</v>
      </c>
    </row>
    <row r="81" spans="1:8" ht="12.75">
      <c r="A81" s="174"/>
      <c r="B81" s="99" t="s">
        <v>289</v>
      </c>
      <c r="C81" s="12" t="s">
        <v>401</v>
      </c>
      <c r="D81" s="136">
        <v>1300</v>
      </c>
      <c r="E81" s="138">
        <v>1300</v>
      </c>
      <c r="F81" s="194" t="s">
        <v>100</v>
      </c>
      <c r="G81" s="194" t="s">
        <v>100</v>
      </c>
      <c r="H81" s="195" t="s">
        <v>100</v>
      </c>
    </row>
    <row r="82" spans="1:8" ht="12.75">
      <c r="A82" s="174"/>
      <c r="B82" s="99" t="s">
        <v>297</v>
      </c>
      <c r="C82" s="12" t="s">
        <v>207</v>
      </c>
      <c r="D82" s="136">
        <v>35800</v>
      </c>
      <c r="E82" s="138">
        <v>35800</v>
      </c>
      <c r="F82" s="194" t="s">
        <v>100</v>
      </c>
      <c r="G82" s="194" t="s">
        <v>100</v>
      </c>
      <c r="H82" s="195" t="s">
        <v>100</v>
      </c>
    </row>
    <row r="83" spans="1:8" ht="12.75">
      <c r="A83" s="174"/>
      <c r="B83" s="99" t="s">
        <v>275</v>
      </c>
      <c r="C83" s="12" t="s">
        <v>386</v>
      </c>
      <c r="D83" s="136">
        <v>11650</v>
      </c>
      <c r="E83" s="138">
        <v>11650</v>
      </c>
      <c r="F83" s="194" t="s">
        <v>100</v>
      </c>
      <c r="G83" s="143" t="s">
        <v>100</v>
      </c>
      <c r="H83" s="196" t="s">
        <v>100</v>
      </c>
    </row>
    <row r="84" spans="1:8" ht="12.75">
      <c r="A84" s="174"/>
      <c r="B84" s="13" t="s">
        <v>276</v>
      </c>
      <c r="C84" s="21" t="s">
        <v>195</v>
      </c>
      <c r="D84" s="34">
        <v>1100</v>
      </c>
      <c r="E84" s="34">
        <v>1100</v>
      </c>
      <c r="F84" s="146" t="s">
        <v>100</v>
      </c>
      <c r="G84" s="146" t="s">
        <v>100</v>
      </c>
      <c r="H84" s="193" t="s">
        <v>100</v>
      </c>
    </row>
    <row r="85" spans="1:8" ht="12.75">
      <c r="A85" s="174"/>
      <c r="B85" s="18"/>
      <c r="C85" s="64" t="s">
        <v>393</v>
      </c>
      <c r="D85" s="34">
        <f>SUM(D74:D84)</f>
        <v>964400</v>
      </c>
      <c r="E85" s="139">
        <f>SUM(E74:E84)</f>
        <v>964400</v>
      </c>
      <c r="F85" s="143" t="s">
        <v>100</v>
      </c>
      <c r="G85" s="143" t="s">
        <v>100</v>
      </c>
      <c r="H85" s="195" t="s">
        <v>100</v>
      </c>
    </row>
    <row r="86" spans="1:8" ht="27" customHeight="1">
      <c r="A86" s="482" t="s">
        <v>212</v>
      </c>
      <c r="B86" s="154"/>
      <c r="C86" s="47" t="s">
        <v>213</v>
      </c>
      <c r="D86" s="33"/>
      <c r="E86" s="48"/>
      <c r="F86" s="48"/>
      <c r="G86" s="48"/>
      <c r="H86" s="179"/>
    </row>
    <row r="87" spans="1:8" ht="12.75">
      <c r="A87" s="483"/>
      <c r="B87" s="13" t="s">
        <v>283</v>
      </c>
      <c r="C87" s="12" t="s">
        <v>214</v>
      </c>
      <c r="D87" s="33">
        <v>20200</v>
      </c>
      <c r="E87" s="33">
        <v>20200</v>
      </c>
      <c r="F87" s="39" t="s">
        <v>100</v>
      </c>
      <c r="G87" s="39" t="s">
        <v>100</v>
      </c>
      <c r="H87" s="173" t="s">
        <v>100</v>
      </c>
    </row>
    <row r="88" spans="1:8" ht="12.75">
      <c r="A88" s="448"/>
      <c r="B88" s="13" t="s">
        <v>284</v>
      </c>
      <c r="C88" s="12" t="s">
        <v>215</v>
      </c>
      <c r="D88" s="33">
        <v>49100</v>
      </c>
      <c r="E88" s="33">
        <v>49100</v>
      </c>
      <c r="F88" s="39" t="s">
        <v>100</v>
      </c>
      <c r="G88" s="39" t="s">
        <v>100</v>
      </c>
      <c r="H88" s="173" t="s">
        <v>100</v>
      </c>
    </row>
    <row r="89" spans="1:8" ht="12.75">
      <c r="A89" s="188"/>
      <c r="B89" s="13" t="s">
        <v>285</v>
      </c>
      <c r="C89" s="12" t="s">
        <v>229</v>
      </c>
      <c r="D89" s="33">
        <v>60000</v>
      </c>
      <c r="E89" s="33">
        <v>60000</v>
      </c>
      <c r="F89" s="39" t="s">
        <v>100</v>
      </c>
      <c r="G89" s="39" t="s">
        <v>100</v>
      </c>
      <c r="H89" s="173" t="s">
        <v>100</v>
      </c>
    </row>
    <row r="90" spans="1:8" ht="25.5" customHeight="1">
      <c r="A90" s="188"/>
      <c r="B90" s="13" t="s">
        <v>298</v>
      </c>
      <c r="C90" s="63" t="s">
        <v>387</v>
      </c>
      <c r="D90" s="33">
        <v>2100</v>
      </c>
      <c r="E90" s="33">
        <v>2100</v>
      </c>
      <c r="F90" s="143" t="s">
        <v>100</v>
      </c>
      <c r="G90" s="143" t="s">
        <v>100</v>
      </c>
      <c r="H90" s="195" t="s">
        <v>100</v>
      </c>
    </row>
    <row r="91" spans="1:8" ht="13.5" thickBot="1">
      <c r="A91" s="419"/>
      <c r="B91" s="274"/>
      <c r="C91" s="420" t="s">
        <v>216</v>
      </c>
      <c r="D91" s="296">
        <f>SUM(D87:D90)</f>
        <v>131400</v>
      </c>
      <c r="E91" s="296">
        <f>SUM(E87:E90)</f>
        <v>131400</v>
      </c>
      <c r="F91" s="297" t="s">
        <v>100</v>
      </c>
      <c r="G91" s="297" t="s">
        <v>100</v>
      </c>
      <c r="H91" s="298" t="s">
        <v>100</v>
      </c>
    </row>
    <row r="92" spans="1:8" ht="25.5">
      <c r="A92" s="482" t="s">
        <v>217</v>
      </c>
      <c r="B92" s="154"/>
      <c r="C92" s="15" t="s">
        <v>313</v>
      </c>
      <c r="D92" s="33"/>
      <c r="E92" s="33"/>
      <c r="F92" s="33"/>
      <c r="G92" s="33"/>
      <c r="H92" s="165"/>
    </row>
    <row r="93" spans="1:8" ht="12.75">
      <c r="A93" s="483"/>
      <c r="B93" s="13" t="s">
        <v>281</v>
      </c>
      <c r="C93" s="12" t="s">
        <v>388</v>
      </c>
      <c r="D93" s="33">
        <v>667502</v>
      </c>
      <c r="E93" s="33">
        <v>667502</v>
      </c>
      <c r="F93" s="39" t="s">
        <v>100</v>
      </c>
      <c r="G93" s="39" t="s">
        <v>100</v>
      </c>
      <c r="H93" s="173" t="s">
        <v>100</v>
      </c>
    </row>
    <row r="94" spans="1:8" ht="12.75">
      <c r="A94" s="448"/>
      <c r="B94" s="13" t="s">
        <v>282</v>
      </c>
      <c r="C94" s="12" t="s">
        <v>389</v>
      </c>
      <c r="D94" s="33">
        <v>1548</v>
      </c>
      <c r="E94" s="33">
        <v>1548</v>
      </c>
      <c r="F94" s="39" t="s">
        <v>100</v>
      </c>
      <c r="G94" s="39" t="s">
        <v>100</v>
      </c>
      <c r="H94" s="173" t="s">
        <v>100</v>
      </c>
    </row>
    <row r="95" spans="1:8" ht="12.75">
      <c r="A95" s="189"/>
      <c r="B95" s="141"/>
      <c r="C95" s="84" t="s">
        <v>218</v>
      </c>
      <c r="D95" s="53">
        <f>SUM(D93:D94)</f>
        <v>669050</v>
      </c>
      <c r="E95" s="53">
        <f>SUM(E93:E94)</f>
        <v>669050</v>
      </c>
      <c r="F95" s="19" t="s">
        <v>100</v>
      </c>
      <c r="G95" s="19" t="s">
        <v>100</v>
      </c>
      <c r="H95" s="182" t="s">
        <v>100</v>
      </c>
    </row>
    <row r="96" spans="1:8" ht="12.75">
      <c r="A96" s="168"/>
      <c r="B96" s="95"/>
      <c r="C96" s="25" t="s">
        <v>219</v>
      </c>
      <c r="D96" s="37">
        <f>SUM(D95,D91,D72,D63,D85)</f>
        <v>2692500</v>
      </c>
      <c r="E96" s="37">
        <f>SUM(E95,E91,E72,E63,E85)</f>
        <v>2692500</v>
      </c>
      <c r="F96" s="38">
        <f>SUM(F95,F91,F72,F63,F85)</f>
        <v>0</v>
      </c>
      <c r="G96" s="38" t="s">
        <v>100</v>
      </c>
      <c r="H96" s="169" t="s">
        <v>100</v>
      </c>
    </row>
    <row r="97" spans="1:8" ht="12.75">
      <c r="A97" s="192" t="s">
        <v>111</v>
      </c>
      <c r="B97" s="94"/>
      <c r="C97" s="122" t="s">
        <v>114</v>
      </c>
      <c r="D97" s="32"/>
      <c r="E97" s="32"/>
      <c r="F97" s="32"/>
      <c r="G97" s="32"/>
      <c r="H97" s="163"/>
    </row>
    <row r="98" spans="1:8" ht="25.5">
      <c r="A98" s="164" t="s">
        <v>220</v>
      </c>
      <c r="B98" s="130"/>
      <c r="C98" s="15" t="s">
        <v>221</v>
      </c>
      <c r="D98" s="33"/>
      <c r="E98" s="33"/>
      <c r="F98" s="33"/>
      <c r="G98" s="33"/>
      <c r="H98" s="165"/>
    </row>
    <row r="99" spans="1:8" ht="12.75">
      <c r="A99" s="172"/>
      <c r="B99" s="18" t="s">
        <v>299</v>
      </c>
      <c r="C99" s="12" t="s">
        <v>230</v>
      </c>
      <c r="D99" s="33">
        <v>3146982</v>
      </c>
      <c r="E99" s="33">
        <v>3146982</v>
      </c>
      <c r="F99" s="39" t="s">
        <v>100</v>
      </c>
      <c r="G99" s="39" t="s">
        <v>100</v>
      </c>
      <c r="H99" s="173" t="s">
        <v>100</v>
      </c>
    </row>
    <row r="100" spans="1:8" ht="12.75">
      <c r="A100" s="482">
        <v>75807</v>
      </c>
      <c r="B100" s="154"/>
      <c r="C100" s="47" t="s">
        <v>300</v>
      </c>
      <c r="D100" s="48"/>
      <c r="E100" s="48"/>
      <c r="F100" s="48"/>
      <c r="G100" s="48"/>
      <c r="H100" s="179"/>
    </row>
    <row r="101" spans="1:8" ht="12.75">
      <c r="A101" s="448"/>
      <c r="B101" s="18" t="s">
        <v>299</v>
      </c>
      <c r="C101" s="12" t="s">
        <v>222</v>
      </c>
      <c r="D101" s="33">
        <v>1604423</v>
      </c>
      <c r="E101" s="33">
        <v>1604423</v>
      </c>
      <c r="F101" s="39" t="s">
        <v>100</v>
      </c>
      <c r="G101" s="39" t="s">
        <v>100</v>
      </c>
      <c r="H101" s="173" t="s">
        <v>100</v>
      </c>
    </row>
    <row r="102" spans="1:8" ht="12.75">
      <c r="A102" s="164">
        <v>75814</v>
      </c>
      <c r="B102" s="154"/>
      <c r="C102" s="47" t="s">
        <v>115</v>
      </c>
      <c r="D102" s="48"/>
      <c r="E102" s="48"/>
      <c r="F102" s="56"/>
      <c r="G102" s="56"/>
      <c r="H102" s="190"/>
    </row>
    <row r="103" spans="1:8" ht="13.5" customHeight="1">
      <c r="A103" s="188"/>
      <c r="B103" s="13" t="s">
        <v>276</v>
      </c>
      <c r="C103" s="12" t="s">
        <v>383</v>
      </c>
      <c r="D103" s="33">
        <v>4095</v>
      </c>
      <c r="E103" s="33">
        <v>4095</v>
      </c>
      <c r="F103" s="39" t="s">
        <v>100</v>
      </c>
      <c r="G103" s="39" t="s">
        <v>100</v>
      </c>
      <c r="H103" s="173" t="s">
        <v>100</v>
      </c>
    </row>
    <row r="104" spans="1:8" ht="12.75">
      <c r="A104" s="168"/>
      <c r="B104" s="95"/>
      <c r="C104" s="25" t="s">
        <v>122</v>
      </c>
      <c r="D104" s="37">
        <f>SUM(D103,D101,D99)</f>
        <v>4755500</v>
      </c>
      <c r="E104" s="37">
        <f>SUM(D103,E101,E99)</f>
        <v>4755500</v>
      </c>
      <c r="F104" s="38" t="s">
        <v>100</v>
      </c>
      <c r="G104" s="38" t="s">
        <v>100</v>
      </c>
      <c r="H104" s="169" t="s">
        <v>100</v>
      </c>
    </row>
    <row r="105" spans="1:8" ht="12.75">
      <c r="A105" s="192" t="s">
        <v>123</v>
      </c>
      <c r="B105" s="369"/>
      <c r="C105" s="122" t="s">
        <v>125</v>
      </c>
      <c r="D105" s="32"/>
      <c r="E105" s="32"/>
      <c r="F105" s="32"/>
      <c r="G105" s="32"/>
      <c r="H105" s="163"/>
    </row>
    <row r="106" spans="1:8" ht="12.75">
      <c r="A106" s="164" t="s">
        <v>124</v>
      </c>
      <c r="B106" s="130"/>
      <c r="C106" s="15" t="s">
        <v>126</v>
      </c>
      <c r="D106" s="33"/>
      <c r="E106" s="33"/>
      <c r="F106" s="33"/>
      <c r="G106" s="33"/>
      <c r="H106" s="165"/>
    </row>
    <row r="107" spans="1:8" ht="25.5" customHeight="1">
      <c r="A107" s="172"/>
      <c r="B107" s="13" t="s">
        <v>273</v>
      </c>
      <c r="C107" s="12" t="s">
        <v>307</v>
      </c>
      <c r="D107" s="33">
        <v>2500</v>
      </c>
      <c r="E107" s="33">
        <v>2500</v>
      </c>
      <c r="F107" s="39" t="s">
        <v>100</v>
      </c>
      <c r="G107" s="39" t="s">
        <v>100</v>
      </c>
      <c r="H107" s="173" t="s">
        <v>100</v>
      </c>
    </row>
    <row r="108" spans="1:8" ht="14.25" customHeight="1">
      <c r="A108" s="172"/>
      <c r="B108" s="18" t="s">
        <v>275</v>
      </c>
      <c r="C108" s="14" t="s">
        <v>301</v>
      </c>
      <c r="D108" s="33">
        <v>400</v>
      </c>
      <c r="E108" s="33">
        <v>400</v>
      </c>
      <c r="F108" s="197" t="s">
        <v>100</v>
      </c>
      <c r="G108" s="197" t="s">
        <v>100</v>
      </c>
      <c r="H108" s="198" t="s">
        <v>100</v>
      </c>
    </row>
    <row r="109" spans="1:8" ht="12.75">
      <c r="A109" s="168"/>
      <c r="B109" s="76"/>
      <c r="C109" s="25" t="s">
        <v>137</v>
      </c>
      <c r="D109" s="37">
        <f>SUM(D107,D108)</f>
        <v>2900</v>
      </c>
      <c r="E109" s="37">
        <f>SUM(D107,D108)</f>
        <v>2900</v>
      </c>
      <c r="F109" s="38" t="s">
        <v>100</v>
      </c>
      <c r="G109" s="38" t="s">
        <v>100</v>
      </c>
      <c r="H109" s="169" t="s">
        <v>100</v>
      </c>
    </row>
    <row r="110" spans="1:8" ht="12.75">
      <c r="A110" s="192">
        <v>852</v>
      </c>
      <c r="B110" s="351"/>
      <c r="C110" s="122" t="s">
        <v>290</v>
      </c>
      <c r="D110" s="32"/>
      <c r="E110" s="32"/>
      <c r="F110" s="32"/>
      <c r="G110" s="32"/>
      <c r="H110" s="163"/>
    </row>
    <row r="111" spans="1:8" ht="25.5">
      <c r="A111" s="186">
        <v>85212</v>
      </c>
      <c r="B111" s="156"/>
      <c r="C111" s="370" t="s">
        <v>391</v>
      </c>
      <c r="D111" s="104"/>
      <c r="E111" s="148"/>
      <c r="F111" s="104"/>
      <c r="G111" s="33"/>
      <c r="H111" s="165"/>
    </row>
    <row r="112" spans="1:8" ht="25.5">
      <c r="A112" s="412"/>
      <c r="B112" s="18" t="s">
        <v>279</v>
      </c>
      <c r="C112" s="155" t="s">
        <v>392</v>
      </c>
      <c r="D112" s="34">
        <v>1266000</v>
      </c>
      <c r="E112" s="145" t="s">
        <v>100</v>
      </c>
      <c r="F112" s="34">
        <v>1266000</v>
      </c>
      <c r="G112" s="146" t="s">
        <v>100</v>
      </c>
      <c r="H112" s="193" t="s">
        <v>100</v>
      </c>
    </row>
    <row r="113" spans="1:8" ht="38.25">
      <c r="A113" s="164">
        <v>85213</v>
      </c>
      <c r="B113" s="154"/>
      <c r="C113" s="15" t="s">
        <v>390</v>
      </c>
      <c r="D113" s="33"/>
      <c r="E113" s="33"/>
      <c r="F113" s="33"/>
      <c r="G113" s="33"/>
      <c r="H113" s="165"/>
    </row>
    <row r="114" spans="1:8" ht="27" customHeight="1">
      <c r="A114" s="172"/>
      <c r="B114" s="57" t="s">
        <v>279</v>
      </c>
      <c r="C114" s="21" t="s">
        <v>228</v>
      </c>
      <c r="D114" s="22">
        <v>15000</v>
      </c>
      <c r="E114" s="142" t="s">
        <v>100</v>
      </c>
      <c r="F114" s="22">
        <v>15000</v>
      </c>
      <c r="G114" s="54" t="s">
        <v>100</v>
      </c>
      <c r="H114" s="175" t="s">
        <v>100</v>
      </c>
    </row>
    <row r="115" spans="1:8" ht="25.5">
      <c r="A115" s="482">
        <v>85214</v>
      </c>
      <c r="B115" s="154"/>
      <c r="C115" s="15" t="s">
        <v>263</v>
      </c>
      <c r="D115" s="33"/>
      <c r="E115" s="33"/>
      <c r="F115" s="33"/>
      <c r="G115" s="33"/>
      <c r="H115" s="165"/>
    </row>
    <row r="116" spans="1:8" ht="27" customHeight="1">
      <c r="A116" s="483"/>
      <c r="B116" s="13" t="s">
        <v>279</v>
      </c>
      <c r="C116" s="12" t="s">
        <v>228</v>
      </c>
      <c r="D116" s="33">
        <v>139000</v>
      </c>
      <c r="E116" s="39" t="s">
        <v>100</v>
      </c>
      <c r="F116" s="33">
        <v>139000</v>
      </c>
      <c r="G116" s="39" t="s">
        <v>100</v>
      </c>
      <c r="H116" s="173" t="s">
        <v>100</v>
      </c>
    </row>
    <row r="117" spans="1:8" ht="25.5">
      <c r="A117" s="448"/>
      <c r="B117" s="13" t="s">
        <v>394</v>
      </c>
      <c r="C117" s="12" t="s">
        <v>395</v>
      </c>
      <c r="D117" s="33">
        <v>70000</v>
      </c>
      <c r="E117" s="33">
        <v>70000</v>
      </c>
      <c r="F117" s="39" t="s">
        <v>100</v>
      </c>
      <c r="G117" s="39" t="s">
        <v>100</v>
      </c>
      <c r="H117" s="173" t="s">
        <v>100</v>
      </c>
    </row>
    <row r="118" spans="1:8" ht="12.75">
      <c r="A118" s="188"/>
      <c r="B118" s="18"/>
      <c r="C118" s="81" t="s">
        <v>304</v>
      </c>
      <c r="D118" s="51">
        <f>SUM(D116:D117)</f>
        <v>209000</v>
      </c>
      <c r="E118" s="51">
        <f>SUM(E116:E117)</f>
        <v>70000</v>
      </c>
      <c r="F118" s="51">
        <f>SUM(F116:F117)</f>
        <v>139000</v>
      </c>
      <c r="G118" s="52" t="s">
        <v>100</v>
      </c>
      <c r="H118" s="178" t="s">
        <v>100</v>
      </c>
    </row>
    <row r="119" spans="1:8" ht="12.75">
      <c r="A119" s="482">
        <v>85219</v>
      </c>
      <c r="B119" s="154"/>
      <c r="C119" s="47" t="s">
        <v>148</v>
      </c>
      <c r="D119" s="48"/>
      <c r="E119" s="48"/>
      <c r="F119" s="48"/>
      <c r="G119" s="48"/>
      <c r="H119" s="179"/>
    </row>
    <row r="120" spans="1:8" ht="12.75">
      <c r="A120" s="483"/>
      <c r="B120" s="13" t="s">
        <v>291</v>
      </c>
      <c r="C120" s="12" t="s">
        <v>192</v>
      </c>
      <c r="D120" s="33">
        <v>7000</v>
      </c>
      <c r="E120" s="33">
        <v>7000</v>
      </c>
      <c r="F120" s="39" t="s">
        <v>100</v>
      </c>
      <c r="G120" s="39" t="s">
        <v>100</v>
      </c>
      <c r="H120" s="173" t="s">
        <v>100</v>
      </c>
    </row>
    <row r="121" spans="1:8" ht="27" customHeight="1">
      <c r="A121" s="448"/>
      <c r="B121" s="13" t="s">
        <v>394</v>
      </c>
      <c r="C121" s="12" t="s">
        <v>395</v>
      </c>
      <c r="D121" s="33">
        <v>110000</v>
      </c>
      <c r="E121" s="40">
        <v>110000</v>
      </c>
      <c r="F121" s="143" t="s">
        <v>100</v>
      </c>
      <c r="G121" s="39" t="s">
        <v>100</v>
      </c>
      <c r="H121" s="173" t="s">
        <v>100</v>
      </c>
    </row>
    <row r="122" spans="1:8" ht="12.75">
      <c r="A122" s="191"/>
      <c r="B122" s="18"/>
      <c r="C122" s="199" t="s">
        <v>306</v>
      </c>
      <c r="D122" s="53">
        <f>SUM(D120:D121)</f>
        <v>117000</v>
      </c>
      <c r="E122" s="53">
        <f>SUM(E120:E121)</f>
        <v>117000</v>
      </c>
      <c r="F122" s="19" t="s">
        <v>100</v>
      </c>
      <c r="G122" s="19" t="s">
        <v>100</v>
      </c>
      <c r="H122" s="182" t="s">
        <v>100</v>
      </c>
    </row>
    <row r="123" spans="1:8" ht="13.5" thickBot="1">
      <c r="A123" s="101"/>
      <c r="B123" s="215"/>
      <c r="C123" s="299" t="s">
        <v>305</v>
      </c>
      <c r="D123" s="102">
        <f>SUM(D118,D122,D114,D112)</f>
        <v>1607000</v>
      </c>
      <c r="E123" s="102">
        <f>SUM(E112,E114,E118,E122)</f>
        <v>187000</v>
      </c>
      <c r="F123" s="102">
        <f>SUM(F112,F118,F114)</f>
        <v>1420000</v>
      </c>
      <c r="G123" s="103" t="s">
        <v>100</v>
      </c>
      <c r="H123" s="103" t="s">
        <v>100</v>
      </c>
    </row>
    <row r="124" spans="1:8" ht="12.75">
      <c r="A124" s="368" t="s">
        <v>156</v>
      </c>
      <c r="B124" s="94"/>
      <c r="C124" s="60" t="s">
        <v>157</v>
      </c>
      <c r="D124" s="33"/>
      <c r="E124" s="33"/>
      <c r="F124" s="33"/>
      <c r="G124" s="33"/>
      <c r="H124" s="165"/>
    </row>
    <row r="125" spans="1:8" ht="12.75">
      <c r="A125" s="164" t="s">
        <v>159</v>
      </c>
      <c r="B125" s="154"/>
      <c r="C125" s="15" t="s">
        <v>160</v>
      </c>
      <c r="D125" s="33"/>
      <c r="E125" s="33"/>
      <c r="F125" s="33"/>
      <c r="G125" s="33"/>
      <c r="H125" s="165"/>
    </row>
    <row r="126" spans="1:8" ht="12.75">
      <c r="A126" s="188"/>
      <c r="B126" s="13" t="s">
        <v>291</v>
      </c>
      <c r="C126" s="12" t="s">
        <v>192</v>
      </c>
      <c r="D126" s="33">
        <v>121000</v>
      </c>
      <c r="E126" s="33">
        <v>121000</v>
      </c>
      <c r="F126" s="39" t="s">
        <v>100</v>
      </c>
      <c r="G126" s="39" t="s">
        <v>100</v>
      </c>
      <c r="H126" s="173" t="s">
        <v>100</v>
      </c>
    </row>
    <row r="127" spans="1:8" ht="25.5" customHeight="1">
      <c r="A127" s="188"/>
      <c r="B127" s="13" t="s">
        <v>303</v>
      </c>
      <c r="C127" s="14" t="s">
        <v>396</v>
      </c>
      <c r="D127" s="34">
        <v>14000</v>
      </c>
      <c r="E127" s="34">
        <v>14000</v>
      </c>
      <c r="F127" s="35" t="s">
        <v>100</v>
      </c>
      <c r="G127" s="35" t="s">
        <v>100</v>
      </c>
      <c r="H127" s="167" t="s">
        <v>100</v>
      </c>
    </row>
    <row r="128" spans="1:8" ht="12.75">
      <c r="A128" s="174"/>
      <c r="B128" s="18"/>
      <c r="C128" s="100" t="s">
        <v>302</v>
      </c>
      <c r="D128" s="33">
        <f>SUM(D126:D127)</f>
        <v>135000</v>
      </c>
      <c r="E128" s="33">
        <f>SUM(E126:E127)</f>
        <v>135000</v>
      </c>
      <c r="F128" s="39" t="s">
        <v>100</v>
      </c>
      <c r="G128" s="39" t="s">
        <v>100</v>
      </c>
      <c r="H128" s="173" t="s">
        <v>100</v>
      </c>
    </row>
    <row r="129" spans="1:8" ht="12.75">
      <c r="A129" s="482" t="s">
        <v>165</v>
      </c>
      <c r="B129" s="154"/>
      <c r="C129" s="47" t="s">
        <v>28</v>
      </c>
      <c r="D129" s="48"/>
      <c r="E129" s="48"/>
      <c r="F129" s="48"/>
      <c r="G129" s="48"/>
      <c r="H129" s="179"/>
    </row>
    <row r="130" spans="1:8" ht="12.75">
      <c r="A130" s="483"/>
      <c r="B130" s="18" t="s">
        <v>272</v>
      </c>
      <c r="C130" s="14" t="s">
        <v>187</v>
      </c>
      <c r="D130" s="34">
        <v>400</v>
      </c>
      <c r="E130" s="34">
        <v>400</v>
      </c>
      <c r="F130" s="35" t="s">
        <v>100</v>
      </c>
      <c r="G130" s="35" t="s">
        <v>100</v>
      </c>
      <c r="H130" s="167" t="s">
        <v>100</v>
      </c>
    </row>
    <row r="131" spans="1:8" ht="12.75">
      <c r="A131" s="168"/>
      <c r="B131" s="144"/>
      <c r="C131" s="25" t="s">
        <v>166</v>
      </c>
      <c r="D131" s="37">
        <f>SUM(D130,D128)</f>
        <v>135400</v>
      </c>
      <c r="E131" s="37">
        <f>SUM(E130,E128)</f>
        <v>135400</v>
      </c>
      <c r="F131" s="38" t="s">
        <v>100</v>
      </c>
      <c r="G131" s="38" t="s">
        <v>100</v>
      </c>
      <c r="H131" s="169" t="s">
        <v>100</v>
      </c>
    </row>
    <row r="132" spans="1:8" ht="12.75">
      <c r="A132" s="192" t="s">
        <v>167</v>
      </c>
      <c r="B132" s="13"/>
      <c r="C132" s="122" t="s">
        <v>169</v>
      </c>
      <c r="D132" s="32"/>
      <c r="E132" s="32"/>
      <c r="F132" s="32"/>
      <c r="G132" s="32"/>
      <c r="H132" s="163"/>
    </row>
    <row r="133" spans="1:8" ht="12.75">
      <c r="A133" s="164" t="s">
        <v>168</v>
      </c>
      <c r="B133" s="154"/>
      <c r="C133" s="15" t="s">
        <v>170</v>
      </c>
      <c r="D133" s="33"/>
      <c r="E133" s="33"/>
      <c r="F133" s="33"/>
      <c r="G133" s="33"/>
      <c r="H133" s="165"/>
    </row>
    <row r="134" spans="1:8" ht="26.25" customHeight="1">
      <c r="A134" s="172"/>
      <c r="B134" s="13" t="s">
        <v>273</v>
      </c>
      <c r="C134" s="12" t="s">
        <v>307</v>
      </c>
      <c r="D134" s="33">
        <v>8100</v>
      </c>
      <c r="E134" s="33">
        <v>8100</v>
      </c>
      <c r="F134" s="39" t="s">
        <v>100</v>
      </c>
      <c r="G134" s="39" t="s">
        <v>100</v>
      </c>
      <c r="H134" s="173" t="s">
        <v>100</v>
      </c>
    </row>
    <row r="135" spans="1:8" ht="12.75">
      <c r="A135" s="166"/>
      <c r="B135" s="18" t="s">
        <v>275</v>
      </c>
      <c r="C135" s="14" t="s">
        <v>226</v>
      </c>
      <c r="D135" s="34">
        <v>250</v>
      </c>
      <c r="E135" s="34">
        <v>250</v>
      </c>
      <c r="F135" s="39" t="s">
        <v>100</v>
      </c>
      <c r="G135" s="39" t="s">
        <v>100</v>
      </c>
      <c r="H135" s="173" t="s">
        <v>100</v>
      </c>
    </row>
    <row r="136" spans="1:8" ht="12" customHeight="1">
      <c r="A136" s="168"/>
      <c r="B136" s="98"/>
      <c r="C136" s="25" t="s">
        <v>174</v>
      </c>
      <c r="D136" s="37">
        <f>SUM(D134:D135)</f>
        <v>8350</v>
      </c>
      <c r="E136" s="37">
        <f>SUM(E134:E135)</f>
        <v>8350</v>
      </c>
      <c r="F136" s="38" t="s">
        <v>100</v>
      </c>
      <c r="G136" s="38" t="s">
        <v>100</v>
      </c>
      <c r="H136" s="169" t="s">
        <v>100</v>
      </c>
    </row>
    <row r="137" spans="1:8" ht="12.75">
      <c r="A137" s="372">
        <v>926</v>
      </c>
      <c r="B137" s="351"/>
      <c r="C137" s="362" t="s">
        <v>177</v>
      </c>
      <c r="D137" s="33"/>
      <c r="E137" s="33"/>
      <c r="F137" s="39"/>
      <c r="G137" s="39"/>
      <c r="H137" s="173"/>
    </row>
    <row r="138" spans="1:8" ht="25.5">
      <c r="A138" s="373">
        <v>92601</v>
      </c>
      <c r="B138" s="18" t="s">
        <v>397</v>
      </c>
      <c r="C138" s="221" t="s">
        <v>405</v>
      </c>
      <c r="D138" s="34">
        <v>1070200</v>
      </c>
      <c r="E138" s="34">
        <v>1070200</v>
      </c>
      <c r="F138" s="35" t="s">
        <v>100</v>
      </c>
      <c r="G138" s="35" t="s">
        <v>100</v>
      </c>
      <c r="H138" s="167" t="s">
        <v>100</v>
      </c>
    </row>
    <row r="139" spans="1:8" ht="13.5" thickBot="1">
      <c r="A139" s="421"/>
      <c r="B139" s="422"/>
      <c r="C139" s="423" t="s">
        <v>179</v>
      </c>
      <c r="D139" s="395">
        <f>SUM(D138)</f>
        <v>1070200</v>
      </c>
      <c r="E139" s="395">
        <f>SUM(E138)</f>
        <v>1070200</v>
      </c>
      <c r="F139" s="424" t="s">
        <v>100</v>
      </c>
      <c r="G139" s="424" t="s">
        <v>100</v>
      </c>
      <c r="H139" s="413" t="s">
        <v>100</v>
      </c>
    </row>
    <row r="140" spans="1:8" ht="19.5" thickBot="1">
      <c r="A140" s="210"/>
      <c r="B140" s="425"/>
      <c r="C140" s="212" t="s">
        <v>223</v>
      </c>
      <c r="D140" s="213">
        <f>SUM(D15,D19,D35,D40,D50,D54,D58,D96,D104,D109,D123,D131,D136,D139)</f>
        <v>11006820</v>
      </c>
      <c r="E140" s="213">
        <f>SUM(E139,E136,E131,E123,E109,E104,E96,E50,E40,E35,E15)</f>
        <v>9440400</v>
      </c>
      <c r="F140" s="213">
        <f>SUM(F123,F58,F54,F50)</f>
        <v>1524920</v>
      </c>
      <c r="G140" s="213">
        <f>SUM(G40)</f>
        <v>3500</v>
      </c>
      <c r="H140" s="214">
        <f>SUM(H50,H19)</f>
        <v>38000</v>
      </c>
    </row>
  </sheetData>
  <mergeCells count="18">
    <mergeCell ref="A115:A117"/>
    <mergeCell ref="A129:A130"/>
    <mergeCell ref="A119:A121"/>
    <mergeCell ref="A100:A101"/>
    <mergeCell ref="A44:A45"/>
    <mergeCell ref="A46:A48"/>
    <mergeCell ref="A86:A88"/>
    <mergeCell ref="A92:A94"/>
    <mergeCell ref="A17:A18"/>
    <mergeCell ref="A28:A30"/>
    <mergeCell ref="A32:A33"/>
    <mergeCell ref="G2:H2"/>
    <mergeCell ref="G3:H3"/>
    <mergeCell ref="G4:H4"/>
    <mergeCell ref="B9:B10"/>
    <mergeCell ref="C9:C10"/>
    <mergeCell ref="D9:D10"/>
    <mergeCell ref="E9:H9"/>
  </mergeCells>
  <printOptions horizontalCentered="1"/>
  <pageMargins left="0.38" right="0.54" top="0.86" bottom="0.35" header="0.29" footer="0.1968503937007874"/>
  <pageSetup horizontalDpi="360" verticalDpi="360" orientation="landscape" paperSize="9" scale="83" r:id="rId2"/>
  <headerFooter alignWithMargins="0">
    <oddHeader>&amp;C- &amp;P -</oddHeader>
  </headerFooter>
  <rowBreaks count="4" manualBreakCount="4">
    <brk id="35" max="7" man="1"/>
    <brk id="58" max="7" man="1"/>
    <brk id="91" max="7" man="1"/>
    <brk id="12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109"/>
  <sheetViews>
    <sheetView zoomScale="150" zoomScaleNormal="150" zoomScaleSheetLayoutView="100" workbookViewId="0" topLeftCell="A1">
      <selection activeCell="C52" sqref="C52"/>
    </sheetView>
  </sheetViews>
  <sheetFormatPr defaultColWidth="9.140625" defaultRowHeight="12.75"/>
  <cols>
    <col min="3" max="3" width="49.7109375" style="0" customWidth="1"/>
    <col min="4" max="4" width="14.7109375" style="0" customWidth="1"/>
  </cols>
  <sheetData>
    <row r="1" spans="3:4" ht="12.75">
      <c r="C1" s="7"/>
      <c r="D1" s="7"/>
    </row>
    <row r="2" spans="3:4" ht="12.75" customHeight="1">
      <c r="C2" s="7"/>
      <c r="D2" s="7"/>
    </row>
    <row r="3" spans="3:4" ht="12.75" customHeight="1">
      <c r="C3" s="7"/>
      <c r="D3" s="7"/>
    </row>
    <row r="4" spans="3:4" ht="12.75" customHeight="1">
      <c r="C4" s="7"/>
      <c r="D4" s="7"/>
    </row>
    <row r="5" spans="3:4" ht="12.75" customHeight="1">
      <c r="C5" s="7"/>
      <c r="D5" s="7"/>
    </row>
    <row r="6" ht="18">
      <c r="C6" s="5"/>
    </row>
    <row r="7" spans="3:8" ht="15.75">
      <c r="C7" s="6"/>
      <c r="G7" s="7"/>
      <c r="H7" s="7"/>
    </row>
    <row r="15" spans="1:4" ht="12.75">
      <c r="A15" s="2" t="s">
        <v>181</v>
      </c>
      <c r="B15" s="475" t="s">
        <v>1</v>
      </c>
      <c r="C15" s="475" t="s">
        <v>2</v>
      </c>
      <c r="D15" s="475" t="s">
        <v>264</v>
      </c>
    </row>
    <row r="16" spans="1:4" ht="15.75" customHeight="1">
      <c r="A16" s="4" t="s">
        <v>5</v>
      </c>
      <c r="B16" s="475"/>
      <c r="C16" s="475"/>
      <c r="D16" s="475"/>
    </row>
    <row r="17" spans="1:4" s="310" customFormat="1" ht="12.75">
      <c r="A17" s="2" t="s">
        <v>10</v>
      </c>
      <c r="B17" s="2" t="s">
        <v>11</v>
      </c>
      <c r="C17" s="2" t="s">
        <v>12</v>
      </c>
      <c r="D17" s="2" t="s">
        <v>13</v>
      </c>
    </row>
    <row r="18" spans="1:4" ht="12.75">
      <c r="A18" s="59" t="s">
        <v>55</v>
      </c>
      <c r="B18" s="11"/>
      <c r="C18" s="60" t="s">
        <v>60</v>
      </c>
      <c r="D18" s="33"/>
    </row>
    <row r="19" spans="1:4" ht="12.75">
      <c r="A19" s="128">
        <v>75011</v>
      </c>
      <c r="B19" s="11"/>
      <c r="C19" s="15" t="s">
        <v>61</v>
      </c>
      <c r="D19" s="33"/>
    </row>
    <row r="20" spans="1:4" ht="38.25">
      <c r="A20" s="8"/>
      <c r="B20" s="11">
        <v>2010</v>
      </c>
      <c r="C20" s="12" t="s">
        <v>227</v>
      </c>
      <c r="D20" s="33">
        <v>103500</v>
      </c>
    </row>
    <row r="21" spans="1:4" ht="12.75">
      <c r="A21" s="24"/>
      <c r="B21" s="26"/>
      <c r="C21" s="25" t="s">
        <v>85</v>
      </c>
      <c r="D21" s="37">
        <f>SUM(D20)</f>
        <v>103500</v>
      </c>
    </row>
    <row r="22" spans="1:4" ht="25.5">
      <c r="A22" s="4" t="s">
        <v>198</v>
      </c>
      <c r="B22" s="4"/>
      <c r="C22" s="122" t="s">
        <v>88</v>
      </c>
      <c r="D22" s="32"/>
    </row>
    <row r="23" spans="1:4" ht="25.5">
      <c r="A23" s="128">
        <v>75101</v>
      </c>
      <c r="B23" s="11"/>
      <c r="C23" s="15" t="s">
        <v>89</v>
      </c>
      <c r="D23" s="33"/>
    </row>
    <row r="24" spans="1:4" ht="25.5">
      <c r="A24" s="16"/>
      <c r="B24" s="9">
        <v>2010</v>
      </c>
      <c r="C24" s="14" t="s">
        <v>228</v>
      </c>
      <c r="D24" s="34">
        <v>920</v>
      </c>
    </row>
    <row r="25" spans="1:4" ht="12.75">
      <c r="A25" s="24"/>
      <c r="B25" s="26"/>
      <c r="C25" s="25" t="s">
        <v>90</v>
      </c>
      <c r="D25" s="37">
        <f>SUM(D24)</f>
        <v>920</v>
      </c>
    </row>
    <row r="26" spans="1:4" ht="12.75">
      <c r="A26" s="109">
        <v>752</v>
      </c>
      <c r="B26" s="360"/>
      <c r="C26" s="362" t="s">
        <v>377</v>
      </c>
      <c r="D26" s="42"/>
    </row>
    <row r="27" spans="1:4" ht="12.75">
      <c r="A27" s="201">
        <v>75212</v>
      </c>
      <c r="B27" s="17"/>
      <c r="C27" s="157" t="s">
        <v>378</v>
      </c>
      <c r="D27" s="226"/>
    </row>
    <row r="28" spans="1:4" ht="25.5">
      <c r="A28" s="321"/>
      <c r="B28" s="430">
        <v>2010</v>
      </c>
      <c r="C28" s="150" t="s">
        <v>565</v>
      </c>
      <c r="D28" s="230">
        <v>500</v>
      </c>
    </row>
    <row r="29" spans="1:4" ht="12.75">
      <c r="A29" s="431"/>
      <c r="B29" s="432"/>
      <c r="C29" s="362" t="s">
        <v>379</v>
      </c>
      <c r="D29" s="395">
        <f>SUM(D28)</f>
        <v>500</v>
      </c>
    </row>
    <row r="30" spans="1:4" ht="12.75">
      <c r="A30" s="49">
        <v>852</v>
      </c>
      <c r="B30" s="46"/>
      <c r="C30" s="50" t="s">
        <v>290</v>
      </c>
      <c r="D30" s="32"/>
    </row>
    <row r="31" spans="1:4" ht="25.5">
      <c r="A31" s="201">
        <v>85212</v>
      </c>
      <c r="B31" s="11"/>
      <c r="C31" s="200" t="s">
        <v>391</v>
      </c>
      <c r="D31" s="33"/>
    </row>
    <row r="32" spans="1:4" ht="25.5">
      <c r="A32" s="201"/>
      <c r="B32" s="9">
        <v>2010</v>
      </c>
      <c r="C32" s="221" t="s">
        <v>403</v>
      </c>
      <c r="D32" s="34">
        <v>1266000</v>
      </c>
    </row>
    <row r="33" spans="1:4" ht="38.25">
      <c r="A33" s="128">
        <v>85213</v>
      </c>
      <c r="B33" s="11"/>
      <c r="C33" s="15" t="s">
        <v>390</v>
      </c>
      <c r="D33" s="33"/>
    </row>
    <row r="34" spans="1:4" ht="25.5">
      <c r="A34" s="10"/>
      <c r="B34" s="9">
        <v>2010</v>
      </c>
      <c r="C34" s="14" t="s">
        <v>228</v>
      </c>
      <c r="D34" s="34">
        <v>15000</v>
      </c>
    </row>
    <row r="35" spans="1:4" ht="14.25" customHeight="1">
      <c r="A35" s="128">
        <v>85214</v>
      </c>
      <c r="B35" s="11"/>
      <c r="C35" s="15" t="s">
        <v>145</v>
      </c>
      <c r="D35" s="33"/>
    </row>
    <row r="36" spans="1:4" ht="25.5">
      <c r="A36" s="11"/>
      <c r="B36" s="9">
        <v>2010</v>
      </c>
      <c r="C36" s="14" t="s">
        <v>228</v>
      </c>
      <c r="D36" s="34">
        <v>139000</v>
      </c>
    </row>
    <row r="37" spans="1:4" ht="12.75">
      <c r="A37" s="24"/>
      <c r="B37" s="26"/>
      <c r="C37" s="25" t="s">
        <v>305</v>
      </c>
      <c r="D37" s="37">
        <f>SUM(D32,D34,D36)</f>
        <v>1420000</v>
      </c>
    </row>
    <row r="38" spans="1:4" ht="18.75">
      <c r="A38" s="28"/>
      <c r="B38" s="29"/>
      <c r="C38" s="30" t="s">
        <v>223</v>
      </c>
      <c r="D38" s="44">
        <f>SUM(D37,D29,D25,D21)</f>
        <v>1524920</v>
      </c>
    </row>
    <row r="41" spans="1:4" ht="12.75">
      <c r="A41" s="2" t="s">
        <v>181</v>
      </c>
      <c r="B41" s="475" t="s">
        <v>1</v>
      </c>
      <c r="C41" s="475" t="s">
        <v>2</v>
      </c>
      <c r="D41" s="475" t="s">
        <v>265</v>
      </c>
    </row>
    <row r="42" spans="1:4" ht="18.75" customHeight="1">
      <c r="A42" s="2" t="s">
        <v>5</v>
      </c>
      <c r="B42" s="475"/>
      <c r="C42" s="475"/>
      <c r="D42" s="475"/>
    </row>
    <row r="43" spans="1:4" ht="12.75">
      <c r="A43" s="4" t="s">
        <v>10</v>
      </c>
      <c r="B43" s="4" t="s">
        <v>11</v>
      </c>
      <c r="C43" s="4" t="s">
        <v>12</v>
      </c>
      <c r="D43" s="2" t="s">
        <v>13</v>
      </c>
    </row>
    <row r="44" spans="1:4" ht="12.75">
      <c r="A44" s="109" t="s">
        <v>55</v>
      </c>
      <c r="B44" s="4"/>
      <c r="C44" s="122" t="s">
        <v>60</v>
      </c>
      <c r="D44" s="33"/>
    </row>
    <row r="45" spans="1:4" ht="12.75">
      <c r="A45" s="128" t="s">
        <v>56</v>
      </c>
      <c r="B45" s="11"/>
      <c r="C45" s="15" t="s">
        <v>61</v>
      </c>
      <c r="D45" s="33"/>
    </row>
    <row r="46" spans="1:4" ht="12.75">
      <c r="A46" s="8"/>
      <c r="B46" s="9" t="s">
        <v>57</v>
      </c>
      <c r="C46" s="14" t="s">
        <v>484</v>
      </c>
      <c r="D46" s="34">
        <v>85600</v>
      </c>
    </row>
    <row r="47" spans="1:4" s="104" customFormat="1" ht="12.75">
      <c r="A47" s="441"/>
      <c r="B47" s="308"/>
      <c r="C47" s="133"/>
      <c r="D47" s="136"/>
    </row>
    <row r="48" spans="1:4" ht="12.75">
      <c r="A48" s="2" t="s">
        <v>10</v>
      </c>
      <c r="B48" s="2" t="s">
        <v>11</v>
      </c>
      <c r="C48" s="2" t="s">
        <v>12</v>
      </c>
      <c r="D48" s="2" t="s">
        <v>13</v>
      </c>
    </row>
    <row r="49" spans="1:4" ht="12.75">
      <c r="A49" s="10"/>
      <c r="B49" s="11" t="s">
        <v>58</v>
      </c>
      <c r="C49" s="12" t="s">
        <v>341</v>
      </c>
      <c r="D49" s="34">
        <f>SUM(D51)</f>
        <v>14749</v>
      </c>
    </row>
    <row r="50" spans="1:4" ht="12.75">
      <c r="A50" s="10"/>
      <c r="B50" s="11"/>
      <c r="C50" s="23" t="s">
        <v>233</v>
      </c>
      <c r="D50" s="33"/>
    </row>
    <row r="51" spans="1:4" ht="38.25">
      <c r="A51" s="10"/>
      <c r="B51" s="13" t="s">
        <v>234</v>
      </c>
      <c r="C51" s="23" t="s">
        <v>527</v>
      </c>
      <c r="D51" s="33">
        <v>14749</v>
      </c>
    </row>
    <row r="52" spans="1:4" ht="10.5" customHeight="1">
      <c r="A52" s="10"/>
      <c r="B52" s="13"/>
      <c r="C52" s="23"/>
      <c r="D52" s="33"/>
    </row>
    <row r="53" spans="1:4" ht="12.75">
      <c r="A53" s="10"/>
      <c r="B53" s="11">
        <v>4120</v>
      </c>
      <c r="C53" s="12" t="s">
        <v>342</v>
      </c>
      <c r="D53" s="34">
        <f>SUM(D55)</f>
        <v>2096</v>
      </c>
    </row>
    <row r="54" spans="1:4" ht="12.75">
      <c r="A54" s="10"/>
      <c r="B54" s="11"/>
      <c r="C54" s="23" t="s">
        <v>233</v>
      </c>
      <c r="D54" s="33"/>
    </row>
    <row r="55" spans="1:4" ht="12.75">
      <c r="A55" s="10"/>
      <c r="B55" s="13" t="s">
        <v>236</v>
      </c>
      <c r="C55" s="23" t="s">
        <v>318</v>
      </c>
      <c r="D55" s="33">
        <v>2096</v>
      </c>
    </row>
    <row r="56" spans="1:4" ht="9.75" customHeight="1">
      <c r="A56" s="10"/>
      <c r="B56" s="13"/>
      <c r="C56" s="23"/>
      <c r="D56" s="33"/>
    </row>
    <row r="57" spans="1:4" ht="12.75">
      <c r="A57" s="10"/>
      <c r="B57" s="11" t="s">
        <v>27</v>
      </c>
      <c r="C57" s="12" t="s">
        <v>63</v>
      </c>
      <c r="D57" s="33">
        <v>1055</v>
      </c>
    </row>
    <row r="58" spans="1:4" ht="12.75">
      <c r="A58" s="61"/>
      <c r="B58" s="62"/>
      <c r="C58" s="25" t="s">
        <v>85</v>
      </c>
      <c r="D58" s="37">
        <f>SUM(D46:D49,D53,D57)</f>
        <v>103500</v>
      </c>
    </row>
    <row r="59" spans="1:4" ht="25.5">
      <c r="A59" s="109" t="s">
        <v>86</v>
      </c>
      <c r="B59" s="4"/>
      <c r="C59" s="122" t="s">
        <v>88</v>
      </c>
      <c r="D59" s="32"/>
    </row>
    <row r="60" spans="1:4" ht="25.5">
      <c r="A60" s="128" t="s">
        <v>87</v>
      </c>
      <c r="B60" s="11"/>
      <c r="C60" s="15" t="s">
        <v>89</v>
      </c>
      <c r="D60" s="33"/>
    </row>
    <row r="61" spans="1:4" ht="12.75">
      <c r="A61" s="17"/>
      <c r="B61" s="11" t="s">
        <v>57</v>
      </c>
      <c r="C61" s="12" t="s">
        <v>62</v>
      </c>
      <c r="D61" s="33">
        <v>769</v>
      </c>
    </row>
    <row r="62" spans="1:4" ht="12.75">
      <c r="A62" s="68"/>
      <c r="B62" s="11" t="s">
        <v>58</v>
      </c>
      <c r="C62" s="12" t="s">
        <v>341</v>
      </c>
      <c r="D62" s="34">
        <f>SUM(D64)</f>
        <v>132</v>
      </c>
    </row>
    <row r="63" spans="1:4" ht="12.75">
      <c r="A63" s="68"/>
      <c r="B63" s="13"/>
      <c r="C63" s="23" t="s">
        <v>233</v>
      </c>
      <c r="D63" s="33"/>
    </row>
    <row r="64" spans="1:4" ht="12.75">
      <c r="A64" s="68"/>
      <c r="B64" s="13" t="s">
        <v>234</v>
      </c>
      <c r="C64" s="23" t="s">
        <v>368</v>
      </c>
      <c r="D64" s="33">
        <v>132</v>
      </c>
    </row>
    <row r="65" spans="1:4" ht="9.75" customHeight="1">
      <c r="A65" s="68"/>
      <c r="B65" s="13"/>
      <c r="C65" s="23"/>
      <c r="D65" s="33"/>
    </row>
    <row r="66" spans="1:4" ht="12.75">
      <c r="A66" s="68"/>
      <c r="B66" s="13" t="s">
        <v>59</v>
      </c>
      <c r="C66" s="23" t="s">
        <v>337</v>
      </c>
      <c r="D66" s="34">
        <f>SUM(D68)</f>
        <v>19</v>
      </c>
    </row>
    <row r="67" spans="1:4" ht="12.75">
      <c r="A67" s="68"/>
      <c r="B67" s="13"/>
      <c r="C67" s="23" t="s">
        <v>233</v>
      </c>
      <c r="D67" s="33"/>
    </row>
    <row r="68" spans="1:4" ht="12.75">
      <c r="A68" s="68"/>
      <c r="B68" s="13" t="s">
        <v>236</v>
      </c>
      <c r="C68" s="23" t="s">
        <v>318</v>
      </c>
      <c r="D68" s="33">
        <v>19</v>
      </c>
    </row>
    <row r="69" spans="1:4" ht="12.75">
      <c r="A69" s="61"/>
      <c r="B69" s="62"/>
      <c r="C69" s="25" t="s">
        <v>90</v>
      </c>
      <c r="D69" s="37">
        <f>SUM(D61:D62,D66)</f>
        <v>920</v>
      </c>
    </row>
    <row r="70" spans="1:4" ht="12.75">
      <c r="A70" s="433">
        <v>752</v>
      </c>
      <c r="B70" s="4"/>
      <c r="C70" s="324" t="s">
        <v>377</v>
      </c>
      <c r="D70" s="226"/>
    </row>
    <row r="71" spans="1:4" ht="12.75">
      <c r="A71" s="128">
        <v>75212</v>
      </c>
      <c r="B71" s="11"/>
      <c r="C71" s="200" t="s">
        <v>378</v>
      </c>
      <c r="D71" s="226"/>
    </row>
    <row r="72" spans="1:4" ht="12.75">
      <c r="A72" s="9"/>
      <c r="B72" s="9">
        <v>4300</v>
      </c>
      <c r="C72" s="155" t="s">
        <v>21</v>
      </c>
      <c r="D72" s="230">
        <v>500</v>
      </c>
    </row>
    <row r="73" spans="1:4" ht="12.75">
      <c r="A73" s="304"/>
      <c r="B73" s="270"/>
      <c r="C73" s="31" t="s">
        <v>379</v>
      </c>
      <c r="D73" s="442">
        <f>SUM(D72)</f>
        <v>500</v>
      </c>
    </row>
    <row r="74" spans="1:4" ht="12.75">
      <c r="A74" s="109">
        <v>852</v>
      </c>
      <c r="B74" s="4"/>
      <c r="C74" s="122" t="s">
        <v>290</v>
      </c>
      <c r="D74" s="33"/>
    </row>
    <row r="75" spans="1:4" ht="25.5">
      <c r="A75" s="201">
        <v>85212</v>
      </c>
      <c r="B75" s="11"/>
      <c r="C75" s="200" t="s">
        <v>391</v>
      </c>
      <c r="D75" s="33"/>
    </row>
    <row r="76" spans="1:4" ht="12.75">
      <c r="A76" s="201"/>
      <c r="B76" s="13" t="s">
        <v>144</v>
      </c>
      <c r="C76" s="263" t="s">
        <v>146</v>
      </c>
      <c r="D76" s="33">
        <v>1219374</v>
      </c>
    </row>
    <row r="77" spans="1:4" ht="12.75">
      <c r="A77" s="201"/>
      <c r="B77" s="13" t="s">
        <v>57</v>
      </c>
      <c r="C77" s="263" t="s">
        <v>460</v>
      </c>
      <c r="D77" s="33">
        <v>18190</v>
      </c>
    </row>
    <row r="78" spans="1:4" ht="12.75">
      <c r="A78" s="201"/>
      <c r="B78" s="13" t="s">
        <v>58</v>
      </c>
      <c r="C78" s="263" t="s">
        <v>245</v>
      </c>
      <c r="D78" s="34">
        <f>SUM(D80:D81)</f>
        <v>24440</v>
      </c>
    </row>
    <row r="79" spans="1:4" ht="12.75">
      <c r="A79" s="201"/>
      <c r="B79" s="13"/>
      <c r="C79" s="263" t="s">
        <v>233</v>
      </c>
      <c r="D79" s="33"/>
    </row>
    <row r="80" spans="1:4" ht="12.75">
      <c r="A80" s="201"/>
      <c r="B80" s="345" t="s">
        <v>234</v>
      </c>
      <c r="C80" s="436" t="s">
        <v>368</v>
      </c>
      <c r="D80" s="33">
        <v>3134</v>
      </c>
    </row>
    <row r="81" spans="1:4" ht="25.5">
      <c r="A81" s="201"/>
      <c r="B81" s="132" t="s">
        <v>461</v>
      </c>
      <c r="C81" s="263" t="s">
        <v>462</v>
      </c>
      <c r="D81" s="33">
        <v>21306</v>
      </c>
    </row>
    <row r="82" spans="1:4" ht="9" customHeight="1">
      <c r="A82" s="201"/>
      <c r="B82" s="132"/>
      <c r="C82" s="263"/>
      <c r="D82" s="33"/>
    </row>
    <row r="83" spans="1:4" ht="12.75">
      <c r="A83" s="201"/>
      <c r="B83" s="132" t="s">
        <v>59</v>
      </c>
      <c r="C83" s="263" t="s">
        <v>337</v>
      </c>
      <c r="D83" s="34">
        <f>SUM(D85)</f>
        <v>446</v>
      </c>
    </row>
    <row r="84" spans="1:4" ht="12.75">
      <c r="A84" s="201"/>
      <c r="B84" s="132"/>
      <c r="C84" s="263" t="s">
        <v>233</v>
      </c>
      <c r="D84" s="33"/>
    </row>
    <row r="85" spans="1:4" ht="12.75">
      <c r="A85" s="201"/>
      <c r="B85" s="132" t="s">
        <v>236</v>
      </c>
      <c r="C85" s="263" t="s">
        <v>318</v>
      </c>
      <c r="D85" s="33">
        <v>446</v>
      </c>
    </row>
    <row r="86" spans="1:4" ht="10.5" customHeight="1">
      <c r="A86" s="201"/>
      <c r="B86" s="132"/>
      <c r="C86" s="263"/>
      <c r="D86" s="33"/>
    </row>
    <row r="87" spans="1:4" ht="12.75">
      <c r="A87" s="201"/>
      <c r="B87" s="132" t="s">
        <v>27</v>
      </c>
      <c r="C87" s="263" t="s">
        <v>79</v>
      </c>
      <c r="D87" s="33">
        <v>3050</v>
      </c>
    </row>
    <row r="88" spans="1:4" ht="12" customHeight="1">
      <c r="A88" s="201"/>
      <c r="B88" s="132" t="s">
        <v>19</v>
      </c>
      <c r="C88" s="237" t="s">
        <v>566</v>
      </c>
      <c r="D88" s="34">
        <v>500</v>
      </c>
    </row>
    <row r="89" spans="1:4" ht="12.75">
      <c r="A89" s="201"/>
      <c r="B89" s="220"/>
      <c r="C89" s="237" t="s">
        <v>463</v>
      </c>
      <c r="D89" s="34">
        <f>SUM(D76:D78,D83,D87:D88)</f>
        <v>1266000</v>
      </c>
    </row>
    <row r="90" spans="1:4" ht="38.25">
      <c r="A90" s="128">
        <v>85213</v>
      </c>
      <c r="B90" s="11"/>
      <c r="C90" s="15" t="s">
        <v>390</v>
      </c>
      <c r="D90" s="33"/>
    </row>
    <row r="91" spans="1:4" ht="12.75">
      <c r="A91" s="10"/>
      <c r="B91" s="20">
        <v>4130</v>
      </c>
      <c r="C91" s="12" t="s">
        <v>143</v>
      </c>
      <c r="D91" s="33">
        <v>15000</v>
      </c>
    </row>
    <row r="92" spans="1:4" ht="25.5">
      <c r="A92" s="128">
        <v>85214</v>
      </c>
      <c r="C92" s="47" t="s">
        <v>253</v>
      </c>
      <c r="D92" s="48"/>
    </row>
    <row r="93" spans="1:4" ht="12.75">
      <c r="A93" s="128"/>
      <c r="B93" s="11" t="s">
        <v>144</v>
      </c>
      <c r="C93" s="12" t="s">
        <v>146</v>
      </c>
      <c r="D93" s="34">
        <f>SUM(D95)</f>
        <v>139000</v>
      </c>
    </row>
    <row r="94" spans="1:4" ht="12.75">
      <c r="A94" s="128"/>
      <c r="B94" s="11"/>
      <c r="C94" s="12" t="s">
        <v>233</v>
      </c>
      <c r="D94" s="33"/>
    </row>
    <row r="95" spans="1:4" ht="12.75">
      <c r="A95" s="128"/>
      <c r="B95" s="57" t="s">
        <v>243</v>
      </c>
      <c r="C95" s="440" t="s">
        <v>464</v>
      </c>
      <c r="D95" s="34">
        <v>139000</v>
      </c>
    </row>
    <row r="96" spans="1:4" ht="13.5" thickBot="1">
      <c r="A96" s="311"/>
      <c r="B96" s="270"/>
      <c r="C96" s="31" t="s">
        <v>305</v>
      </c>
      <c r="D96" s="42">
        <f>SUM(D89,D91,D93)</f>
        <v>1420000</v>
      </c>
    </row>
    <row r="97" spans="1:4" ht="19.5" thickBot="1">
      <c r="A97" s="210"/>
      <c r="B97" s="355"/>
      <c r="C97" s="212" t="s">
        <v>223</v>
      </c>
      <c r="D97" s="214">
        <f>SUM(D58,D69,D73,D96)</f>
        <v>1524920</v>
      </c>
    </row>
    <row r="102" spans="1:4" ht="12.75">
      <c r="A102" s="2" t="s">
        <v>181</v>
      </c>
      <c r="B102" s="475" t="s">
        <v>1</v>
      </c>
      <c r="C102" s="475" t="s">
        <v>2</v>
      </c>
      <c r="D102" s="475" t="s">
        <v>348</v>
      </c>
    </row>
    <row r="103" spans="1:4" ht="12.75">
      <c r="A103" s="2" t="s">
        <v>5</v>
      </c>
      <c r="B103" s="475"/>
      <c r="C103" s="475"/>
      <c r="D103" s="475"/>
    </row>
    <row r="104" spans="1:4" ht="12.75">
      <c r="A104" s="4" t="s">
        <v>10</v>
      </c>
      <c r="B104" s="4" t="s">
        <v>11</v>
      </c>
      <c r="C104" s="4" t="s">
        <v>12</v>
      </c>
      <c r="D104" s="4" t="s">
        <v>13</v>
      </c>
    </row>
    <row r="105" spans="1:4" ht="12.75">
      <c r="A105" s="109" t="s">
        <v>55</v>
      </c>
      <c r="B105" s="4"/>
      <c r="C105" s="122" t="s">
        <v>60</v>
      </c>
      <c r="D105" s="32"/>
    </row>
    <row r="106" spans="1:4" ht="12.75">
      <c r="A106" s="87">
        <v>75011</v>
      </c>
      <c r="B106" s="88"/>
      <c r="C106" s="89" t="s">
        <v>61</v>
      </c>
      <c r="D106" s="88"/>
    </row>
    <row r="107" spans="1:4" ht="25.5">
      <c r="A107" s="90"/>
      <c r="B107" s="91">
        <v>2350</v>
      </c>
      <c r="C107" s="92" t="s">
        <v>266</v>
      </c>
      <c r="D107" s="34">
        <v>10000</v>
      </c>
    </row>
    <row r="108" spans="1:4" ht="13.5" thickBot="1">
      <c r="A108" s="437"/>
      <c r="B108" s="438"/>
      <c r="C108" s="439" t="s">
        <v>567</v>
      </c>
      <c r="D108" s="364">
        <f>SUM(D107)</f>
        <v>10000</v>
      </c>
    </row>
    <row r="109" spans="1:4" ht="19.5" thickBot="1">
      <c r="A109" s="210"/>
      <c r="B109" s="355"/>
      <c r="C109" s="212" t="s">
        <v>223</v>
      </c>
      <c r="D109" s="214">
        <f>SUM(D107)</f>
        <v>10000</v>
      </c>
    </row>
  </sheetData>
  <mergeCells count="9">
    <mergeCell ref="D15:D16"/>
    <mergeCell ref="B102:B103"/>
    <mergeCell ref="C102:C103"/>
    <mergeCell ref="D102:D103"/>
    <mergeCell ref="B41:B42"/>
    <mergeCell ref="C41:C42"/>
    <mergeCell ref="D41:D42"/>
    <mergeCell ref="B15:B16"/>
    <mergeCell ref="C15:C16"/>
  </mergeCells>
  <printOptions horizontalCentered="1"/>
  <pageMargins left="0.6299212598425197" right="0.2755905511811024" top="0.56" bottom="0.5905511811023623" header="0.35433070866141736" footer="0.5118110236220472"/>
  <pageSetup horizontalDpi="360" verticalDpi="360" orientation="portrait" paperSize="9" scale="98" r:id="rId2"/>
  <headerFooter alignWithMargins="0">
    <oddHeader>&amp;C- &amp;P -</oddHeader>
  </headerFooter>
  <rowBreaks count="2" manualBreakCount="2">
    <brk id="46" max="3" man="1"/>
    <brk id="97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H61"/>
  <sheetViews>
    <sheetView zoomScale="70" zoomScaleNormal="70" zoomScaleSheetLayoutView="75" workbookViewId="0" topLeftCell="A1">
      <selection activeCell="B8" sqref="B8:B9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16" t="s">
        <v>231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spans="7:8" ht="12.75">
      <c r="G5" s="7"/>
      <c r="H5" s="7"/>
    </row>
    <row r="6" ht="18">
      <c r="C6" s="5"/>
    </row>
    <row r="7" spans="3:8" ht="15.75">
      <c r="C7" s="6"/>
      <c r="G7" s="7"/>
      <c r="H7" s="7"/>
    </row>
    <row r="8" spans="1:8" ht="12.75">
      <c r="A8" s="2" t="s">
        <v>181</v>
      </c>
      <c r="B8" s="487" t="s">
        <v>1</v>
      </c>
      <c r="C8" s="475" t="s">
        <v>2</v>
      </c>
      <c r="D8" s="475" t="s">
        <v>398</v>
      </c>
      <c r="E8" s="475" t="s">
        <v>4</v>
      </c>
      <c r="F8" s="475"/>
      <c r="G8" s="475"/>
      <c r="H8" s="475"/>
    </row>
    <row r="9" spans="1:8" ht="96.75" customHeight="1">
      <c r="A9" s="2" t="s">
        <v>5</v>
      </c>
      <c r="B9" s="487"/>
      <c r="C9" s="475"/>
      <c r="D9" s="475"/>
      <c r="E9" s="3" t="s">
        <v>183</v>
      </c>
      <c r="F9" s="3" t="s">
        <v>184</v>
      </c>
      <c r="G9" s="3" t="s">
        <v>185</v>
      </c>
      <c r="H9" s="3" t="s">
        <v>186</v>
      </c>
    </row>
    <row r="10" spans="1:8" ht="12.75">
      <c r="A10" s="2" t="s">
        <v>10</v>
      </c>
      <c r="B10" s="124" t="s">
        <v>11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17</v>
      </c>
    </row>
    <row r="11" spans="1:8" ht="12.75">
      <c r="A11" s="109" t="s">
        <v>31</v>
      </c>
      <c r="B11" s="351"/>
      <c r="C11" s="122" t="s">
        <v>33</v>
      </c>
      <c r="D11" s="32"/>
      <c r="E11" s="32"/>
      <c r="F11" s="32"/>
      <c r="G11" s="32"/>
      <c r="H11" s="32"/>
    </row>
    <row r="12" spans="1:8" ht="12.75">
      <c r="A12" s="481" t="s">
        <v>193</v>
      </c>
      <c r="B12" s="13"/>
      <c r="C12" s="15" t="s">
        <v>34</v>
      </c>
      <c r="D12" s="33"/>
      <c r="E12" s="33"/>
      <c r="F12" s="33"/>
      <c r="G12" s="33"/>
      <c r="H12" s="33"/>
    </row>
    <row r="13" spans="1:8" ht="40.5" customHeight="1">
      <c r="A13" s="450"/>
      <c r="B13" s="18">
        <v>2320</v>
      </c>
      <c r="C13" s="14" t="s">
        <v>555</v>
      </c>
      <c r="D13" s="34">
        <v>33500</v>
      </c>
      <c r="E13" s="35" t="s">
        <v>100</v>
      </c>
      <c r="F13" s="35" t="s">
        <v>100</v>
      </c>
      <c r="G13" s="35" t="s">
        <v>100</v>
      </c>
      <c r="H13" s="41">
        <v>33500</v>
      </c>
    </row>
    <row r="14" spans="1:8" ht="12.75">
      <c r="A14" s="24"/>
      <c r="B14" s="96"/>
      <c r="C14" s="208" t="s">
        <v>38</v>
      </c>
      <c r="D14" s="37">
        <f>SUM(D11:D13)</f>
        <v>33500</v>
      </c>
      <c r="E14" s="38" t="s">
        <v>100</v>
      </c>
      <c r="F14" s="38" t="s">
        <v>100</v>
      </c>
      <c r="G14" s="38" t="s">
        <v>100</v>
      </c>
      <c r="H14" s="37">
        <f>SUM(H11:H13)</f>
        <v>33500</v>
      </c>
    </row>
    <row r="15" spans="1:8" ht="12.75">
      <c r="A15" s="109" t="s">
        <v>50</v>
      </c>
      <c r="B15" s="351"/>
      <c r="C15" s="122" t="s">
        <v>52</v>
      </c>
      <c r="D15" s="32"/>
      <c r="E15" s="32"/>
      <c r="F15" s="32"/>
      <c r="G15" s="32"/>
      <c r="H15" s="32"/>
    </row>
    <row r="16" spans="1:8" ht="12.75">
      <c r="A16" s="128" t="s">
        <v>51</v>
      </c>
      <c r="B16" s="13"/>
      <c r="C16" s="15" t="s">
        <v>53</v>
      </c>
      <c r="D16" s="33"/>
      <c r="E16" s="33"/>
      <c r="F16" s="33"/>
      <c r="G16" s="33"/>
      <c r="H16" s="33"/>
    </row>
    <row r="17" spans="1:8" ht="38.25">
      <c r="A17" s="8"/>
      <c r="B17" s="18" t="s">
        <v>278</v>
      </c>
      <c r="C17" s="14" t="s">
        <v>197</v>
      </c>
      <c r="D17" s="41">
        <v>3500</v>
      </c>
      <c r="E17" s="35" t="s">
        <v>100</v>
      </c>
      <c r="F17" s="35" t="s">
        <v>100</v>
      </c>
      <c r="G17" s="41">
        <v>3500</v>
      </c>
      <c r="H17" s="35" t="s">
        <v>100</v>
      </c>
    </row>
    <row r="18" spans="1:8" ht="12.75">
      <c r="A18" s="24"/>
      <c r="B18" s="95"/>
      <c r="C18" s="204" t="s">
        <v>54</v>
      </c>
      <c r="D18" s="37">
        <f>SUM(D17:D17)</f>
        <v>3500</v>
      </c>
      <c r="E18" s="38" t="s">
        <v>100</v>
      </c>
      <c r="F18" s="38" t="s">
        <v>100</v>
      </c>
      <c r="G18" s="37">
        <f>SUM(G17:G17)</f>
        <v>3500</v>
      </c>
      <c r="H18" s="38" t="s">
        <v>100</v>
      </c>
    </row>
    <row r="19" spans="1:8" ht="12.75">
      <c r="A19" s="109" t="s">
        <v>55</v>
      </c>
      <c r="B19" s="351"/>
      <c r="C19" s="122" t="s">
        <v>60</v>
      </c>
      <c r="D19" s="32"/>
      <c r="E19" s="32"/>
      <c r="F19" s="32"/>
      <c r="G19" s="32"/>
      <c r="H19" s="32"/>
    </row>
    <row r="20" spans="1:8" ht="12.75">
      <c r="A20" s="11">
        <v>75011</v>
      </c>
      <c r="B20" s="13"/>
      <c r="C20" s="15" t="s">
        <v>61</v>
      </c>
      <c r="D20" s="33"/>
      <c r="E20" s="33"/>
      <c r="F20" s="33"/>
      <c r="G20" s="33"/>
      <c r="H20" s="33"/>
    </row>
    <row r="21" spans="1:8" ht="38.25">
      <c r="A21" s="10"/>
      <c r="B21" s="18" t="s">
        <v>279</v>
      </c>
      <c r="C21" s="14" t="s">
        <v>227</v>
      </c>
      <c r="D21" s="34">
        <v>103500</v>
      </c>
      <c r="E21" s="35" t="s">
        <v>100</v>
      </c>
      <c r="F21" s="34">
        <v>103500</v>
      </c>
      <c r="G21" s="35" t="s">
        <v>100</v>
      </c>
      <c r="H21" s="35" t="s">
        <v>100</v>
      </c>
    </row>
    <row r="22" spans="1:8" ht="12.75">
      <c r="A22" s="480" t="s">
        <v>65</v>
      </c>
      <c r="B22" s="156"/>
      <c r="C22" s="15" t="s">
        <v>66</v>
      </c>
      <c r="D22" s="33"/>
      <c r="E22" s="33"/>
      <c r="F22" s="33"/>
      <c r="G22" s="33"/>
      <c r="H22" s="33"/>
    </row>
    <row r="23" spans="1:8" ht="26.25" customHeight="1">
      <c r="A23" s="480"/>
      <c r="B23" s="18" t="s">
        <v>280</v>
      </c>
      <c r="C23" s="14" t="s">
        <v>402</v>
      </c>
      <c r="D23" s="34">
        <v>4500</v>
      </c>
      <c r="E23" s="35" t="s">
        <v>100</v>
      </c>
      <c r="F23" s="35" t="s">
        <v>100</v>
      </c>
      <c r="G23" s="35" t="s">
        <v>100</v>
      </c>
      <c r="H23" s="34">
        <v>4500</v>
      </c>
    </row>
    <row r="24" spans="1:8" ht="12" customHeight="1">
      <c r="A24" s="128">
        <v>75023</v>
      </c>
      <c r="B24" s="156"/>
      <c r="C24" s="157" t="s">
        <v>374</v>
      </c>
      <c r="D24" s="33"/>
      <c r="E24" s="39"/>
      <c r="F24" s="39"/>
      <c r="G24" s="39"/>
      <c r="H24" s="33"/>
    </row>
    <row r="25" spans="1:8" ht="39" customHeight="1">
      <c r="A25" s="217"/>
      <c r="B25" s="18" t="s">
        <v>375</v>
      </c>
      <c r="C25" s="155" t="s">
        <v>407</v>
      </c>
      <c r="D25" s="33">
        <v>500</v>
      </c>
      <c r="E25" s="40">
        <v>500</v>
      </c>
      <c r="F25" s="143" t="s">
        <v>100</v>
      </c>
      <c r="G25" s="143" t="s">
        <v>100</v>
      </c>
      <c r="H25" s="143" t="s">
        <v>100</v>
      </c>
    </row>
    <row r="26" spans="1:8" ht="13.5" thickBot="1">
      <c r="A26" s="101"/>
      <c r="B26" s="215"/>
      <c r="C26" s="216" t="s">
        <v>85</v>
      </c>
      <c r="D26" s="102">
        <f>SUM(D25,D23,D21)</f>
        <v>108500</v>
      </c>
      <c r="E26" s="158">
        <f>SUM(E25,E23,E21)</f>
        <v>500</v>
      </c>
      <c r="F26" s="102">
        <f>SUM(F25,F23,F21)</f>
        <v>103500</v>
      </c>
      <c r="G26" s="103" t="s">
        <v>100</v>
      </c>
      <c r="H26" s="102">
        <f>SUM(H23,H21)</f>
        <v>4500</v>
      </c>
    </row>
    <row r="27" spans="1:8" ht="25.5">
      <c r="A27" s="11" t="s">
        <v>198</v>
      </c>
      <c r="B27" s="393"/>
      <c r="C27" s="60" t="s">
        <v>88</v>
      </c>
      <c r="D27" s="33"/>
      <c r="E27" s="40"/>
      <c r="F27" s="33"/>
      <c r="G27" s="33"/>
      <c r="H27" s="33"/>
    </row>
    <row r="28" spans="1:8" ht="25.5">
      <c r="A28" s="128">
        <v>75101</v>
      </c>
      <c r="B28" s="13"/>
      <c r="C28" s="15" t="s">
        <v>89</v>
      </c>
      <c r="D28" s="33"/>
      <c r="E28" s="33"/>
      <c r="F28" s="33"/>
      <c r="G28" s="33"/>
      <c r="H28" s="33"/>
    </row>
    <row r="29" spans="1:8" ht="27" customHeight="1">
      <c r="A29" s="16"/>
      <c r="B29" s="18">
        <v>2010</v>
      </c>
      <c r="C29" s="14" t="s">
        <v>228</v>
      </c>
      <c r="D29" s="34">
        <v>920</v>
      </c>
      <c r="E29" s="35" t="s">
        <v>100</v>
      </c>
      <c r="F29" s="34">
        <v>920</v>
      </c>
      <c r="G29" s="35" t="s">
        <v>100</v>
      </c>
      <c r="H29" s="35" t="s">
        <v>100</v>
      </c>
    </row>
    <row r="30" spans="1:8" ht="12.75">
      <c r="A30" s="24"/>
      <c r="B30" s="95"/>
      <c r="C30" s="204" t="s">
        <v>90</v>
      </c>
      <c r="D30" s="37">
        <f>SUM(D29)</f>
        <v>920</v>
      </c>
      <c r="E30" s="38" t="s">
        <v>100</v>
      </c>
      <c r="F30" s="37">
        <f>SUM(F29)</f>
        <v>920</v>
      </c>
      <c r="G30" s="38" t="s">
        <v>100</v>
      </c>
      <c r="H30" s="38" t="s">
        <v>100</v>
      </c>
    </row>
    <row r="31" spans="1:8" ht="12.75">
      <c r="A31" s="394">
        <v>752</v>
      </c>
      <c r="B31" s="129"/>
      <c r="C31" s="31" t="s">
        <v>377</v>
      </c>
      <c r="D31" s="42"/>
      <c r="E31" s="43"/>
      <c r="F31" s="42"/>
      <c r="G31" s="43"/>
      <c r="H31" s="43"/>
    </row>
    <row r="32" spans="1:8" ht="12.75">
      <c r="A32" s="201">
        <v>75212</v>
      </c>
      <c r="B32" s="132"/>
      <c r="C32" s="200" t="s">
        <v>378</v>
      </c>
      <c r="D32" s="226"/>
      <c r="E32" s="227"/>
      <c r="F32" s="226"/>
      <c r="G32" s="227"/>
      <c r="H32" s="227"/>
    </row>
    <row r="33" spans="1:8" ht="25.5">
      <c r="A33" s="219"/>
      <c r="B33" s="220" t="s">
        <v>279</v>
      </c>
      <c r="C33" s="157" t="s">
        <v>403</v>
      </c>
      <c r="D33" s="232">
        <v>500</v>
      </c>
      <c r="E33" s="397" t="s">
        <v>100</v>
      </c>
      <c r="F33" s="230">
        <v>500</v>
      </c>
      <c r="G33" s="36"/>
      <c r="H33" s="36"/>
    </row>
    <row r="34" spans="1:8" ht="12.75">
      <c r="A34" s="205"/>
      <c r="B34" s="131"/>
      <c r="C34" s="207" t="s">
        <v>379</v>
      </c>
      <c r="D34" s="395">
        <f>SUM(D33)</f>
        <v>500</v>
      </c>
      <c r="E34" s="396" t="s">
        <v>100</v>
      </c>
      <c r="F34" s="395">
        <f>SUM(F33)</f>
        <v>500</v>
      </c>
      <c r="G34" s="43" t="s">
        <v>100</v>
      </c>
      <c r="H34" s="43" t="s">
        <v>100</v>
      </c>
    </row>
    <row r="35" spans="1:8" ht="12.75">
      <c r="A35" s="59" t="s">
        <v>111</v>
      </c>
      <c r="B35" s="94"/>
      <c r="C35" s="122" t="s">
        <v>114</v>
      </c>
      <c r="D35" s="32"/>
      <c r="E35" s="32"/>
      <c r="F35" s="32"/>
      <c r="G35" s="32"/>
      <c r="H35" s="32"/>
    </row>
    <row r="36" spans="1:8" ht="25.5">
      <c r="A36" s="128" t="s">
        <v>220</v>
      </c>
      <c r="B36" s="94"/>
      <c r="C36" s="15" t="s">
        <v>221</v>
      </c>
      <c r="D36" s="33"/>
      <c r="E36" s="33"/>
      <c r="F36" s="33"/>
      <c r="G36" s="33"/>
      <c r="H36" s="33"/>
    </row>
    <row r="37" spans="1:8" ht="12.75">
      <c r="A37" s="10"/>
      <c r="B37" s="13" t="s">
        <v>299</v>
      </c>
      <c r="C37" s="12" t="s">
        <v>230</v>
      </c>
      <c r="D37" s="33">
        <v>3146982</v>
      </c>
      <c r="E37" s="33">
        <v>3146982</v>
      </c>
      <c r="F37" s="39" t="s">
        <v>100</v>
      </c>
      <c r="G37" s="39" t="s">
        <v>100</v>
      </c>
      <c r="H37" s="39" t="s">
        <v>100</v>
      </c>
    </row>
    <row r="38" spans="1:8" ht="12.75">
      <c r="A38" s="481">
        <v>75807</v>
      </c>
      <c r="B38" s="93"/>
      <c r="C38" s="47" t="s">
        <v>300</v>
      </c>
      <c r="D38" s="48"/>
      <c r="E38" s="48"/>
      <c r="F38" s="48"/>
      <c r="G38" s="48"/>
      <c r="H38" s="48"/>
    </row>
    <row r="39" spans="1:8" ht="12.75">
      <c r="A39" s="450"/>
      <c r="B39" s="13" t="s">
        <v>299</v>
      </c>
      <c r="C39" s="12" t="s">
        <v>222</v>
      </c>
      <c r="D39" s="33">
        <v>1604423</v>
      </c>
      <c r="E39" s="33">
        <v>1604423</v>
      </c>
      <c r="F39" s="39" t="s">
        <v>100</v>
      </c>
      <c r="G39" s="39" t="s">
        <v>100</v>
      </c>
      <c r="H39" s="39" t="s">
        <v>100</v>
      </c>
    </row>
    <row r="40" spans="1:8" ht="12.75">
      <c r="A40" s="24"/>
      <c r="B40" s="95"/>
      <c r="C40" s="204" t="s">
        <v>122</v>
      </c>
      <c r="D40" s="37">
        <f>SUM(D39,D37)</f>
        <v>4751405</v>
      </c>
      <c r="E40" s="37">
        <f>SUM(E39,E37)</f>
        <v>4751405</v>
      </c>
      <c r="F40" s="38" t="s">
        <v>100</v>
      </c>
      <c r="G40" s="38" t="s">
        <v>100</v>
      </c>
      <c r="H40" s="38" t="s">
        <v>100</v>
      </c>
    </row>
    <row r="41" spans="1:8" ht="12.75">
      <c r="A41" s="109">
        <v>852</v>
      </c>
      <c r="B41" s="351"/>
      <c r="C41" s="122" t="s">
        <v>290</v>
      </c>
      <c r="D41" s="32"/>
      <c r="E41" s="32"/>
      <c r="F41" s="32"/>
      <c r="G41" s="32"/>
      <c r="H41" s="32"/>
    </row>
    <row r="42" spans="1:8" ht="25.5">
      <c r="A42" s="201">
        <v>85212</v>
      </c>
      <c r="B42" s="13"/>
      <c r="C42" s="200" t="s">
        <v>391</v>
      </c>
      <c r="D42" s="33"/>
      <c r="E42" s="33"/>
      <c r="F42" s="33"/>
      <c r="G42" s="33"/>
      <c r="H42" s="33"/>
    </row>
    <row r="43" spans="1:8" ht="25.5">
      <c r="A43" s="319"/>
      <c r="B43" s="18" t="s">
        <v>279</v>
      </c>
      <c r="C43" s="221" t="s">
        <v>404</v>
      </c>
      <c r="D43" s="34">
        <v>1266000</v>
      </c>
      <c r="E43" s="35" t="s">
        <v>100</v>
      </c>
      <c r="F43" s="34">
        <v>1266000</v>
      </c>
      <c r="G43" s="34"/>
      <c r="H43" s="34"/>
    </row>
    <row r="44" spans="1:8" ht="39" customHeight="1">
      <c r="A44" s="128">
        <v>85213</v>
      </c>
      <c r="B44" s="13"/>
      <c r="C44" s="15" t="s">
        <v>390</v>
      </c>
      <c r="E44" s="73"/>
      <c r="G44" s="33"/>
      <c r="H44" s="33"/>
    </row>
    <row r="45" spans="1:8" ht="27" customHeight="1">
      <c r="A45" s="10"/>
      <c r="B45" s="57" t="s">
        <v>279</v>
      </c>
      <c r="C45" s="21" t="s">
        <v>228</v>
      </c>
      <c r="D45" s="22">
        <v>15000</v>
      </c>
      <c r="E45" s="54" t="s">
        <v>100</v>
      </c>
      <c r="F45" s="22">
        <v>15000</v>
      </c>
      <c r="G45" s="54" t="s">
        <v>100</v>
      </c>
      <c r="H45" s="54" t="s">
        <v>100</v>
      </c>
    </row>
    <row r="46" spans="1:8" ht="25.5">
      <c r="A46" s="481">
        <v>85214</v>
      </c>
      <c r="B46" s="13"/>
      <c r="C46" s="15" t="s">
        <v>263</v>
      </c>
      <c r="D46" s="33"/>
      <c r="E46" s="33"/>
      <c r="F46" s="33"/>
      <c r="G46" s="33"/>
      <c r="H46" s="33"/>
    </row>
    <row r="47" spans="1:8" ht="27" customHeight="1">
      <c r="A47" s="450"/>
      <c r="B47" s="13" t="s">
        <v>279</v>
      </c>
      <c r="C47" s="12" t="s">
        <v>228</v>
      </c>
      <c r="D47" s="33">
        <v>139000</v>
      </c>
      <c r="E47" s="39" t="s">
        <v>100</v>
      </c>
      <c r="F47" s="33">
        <v>139000</v>
      </c>
      <c r="G47" s="39" t="s">
        <v>100</v>
      </c>
      <c r="H47" s="39" t="s">
        <v>100</v>
      </c>
    </row>
    <row r="48" spans="1:8" ht="25.5">
      <c r="A48" s="451"/>
      <c r="B48" s="13" t="s">
        <v>394</v>
      </c>
      <c r="C48" s="12" t="s">
        <v>395</v>
      </c>
      <c r="D48" s="33">
        <v>70000</v>
      </c>
      <c r="E48" s="33">
        <v>70000</v>
      </c>
      <c r="F48" s="39" t="s">
        <v>100</v>
      </c>
      <c r="G48" s="39" t="s">
        <v>100</v>
      </c>
      <c r="H48" s="39" t="s">
        <v>100</v>
      </c>
    </row>
    <row r="49" spans="1:8" ht="12.75">
      <c r="A49" s="11"/>
      <c r="B49" s="57"/>
      <c r="C49" s="81" t="s">
        <v>304</v>
      </c>
      <c r="D49" s="51">
        <f>SUM(D47:D48)</f>
        <v>209000</v>
      </c>
      <c r="E49" s="51">
        <f>SUM(E47:E48)</f>
        <v>70000</v>
      </c>
      <c r="F49" s="51">
        <f>SUM(F47:F48)</f>
        <v>139000</v>
      </c>
      <c r="G49" s="52" t="s">
        <v>100</v>
      </c>
      <c r="H49" s="52" t="s">
        <v>100</v>
      </c>
    </row>
    <row r="50" spans="1:8" s="70" customFormat="1" ht="12.75">
      <c r="A50" s="481">
        <v>85219</v>
      </c>
      <c r="B50" s="93"/>
      <c r="C50" s="47" t="s">
        <v>148</v>
      </c>
      <c r="D50" s="48"/>
      <c r="E50" s="48"/>
      <c r="F50" s="48"/>
      <c r="G50" s="48"/>
      <c r="H50" s="48"/>
    </row>
    <row r="51" spans="1:8" s="117" customFormat="1" ht="27" customHeight="1">
      <c r="A51" s="450"/>
      <c r="B51" s="57" t="s">
        <v>394</v>
      </c>
      <c r="C51" s="21" t="s">
        <v>395</v>
      </c>
      <c r="D51" s="22">
        <v>110000</v>
      </c>
      <c r="E51" s="202">
        <v>110000</v>
      </c>
      <c r="F51" s="203" t="s">
        <v>100</v>
      </c>
      <c r="G51" s="54" t="s">
        <v>100</v>
      </c>
      <c r="H51" s="54" t="s">
        <v>100</v>
      </c>
    </row>
    <row r="52" spans="1:8" ht="13.5" thickBot="1">
      <c r="A52" s="101"/>
      <c r="B52" s="215"/>
      <c r="C52" s="216" t="s">
        <v>305</v>
      </c>
      <c r="D52" s="102">
        <f>SUM(D43,D51,D49,D45)</f>
        <v>1600000</v>
      </c>
      <c r="E52" s="102">
        <f>SUM(E43,E51,E49,E45)</f>
        <v>180000</v>
      </c>
      <c r="F52" s="102">
        <f>SUM(F43,F51,F49,F45)</f>
        <v>1420000</v>
      </c>
      <c r="G52" s="103" t="s">
        <v>100</v>
      </c>
      <c r="H52" s="103" t="s">
        <v>100</v>
      </c>
    </row>
    <row r="53" spans="1:8" ht="12.75">
      <c r="A53" s="59" t="s">
        <v>156</v>
      </c>
      <c r="B53" s="398"/>
      <c r="C53" s="399" t="s">
        <v>157</v>
      </c>
      <c r="D53" s="33"/>
      <c r="E53" s="33"/>
      <c r="F53" s="33"/>
      <c r="G53" s="33"/>
      <c r="H53" s="33"/>
    </row>
    <row r="54" spans="1:8" ht="12.75">
      <c r="A54" s="11" t="s">
        <v>159</v>
      </c>
      <c r="B54" s="94"/>
      <c r="C54" s="15" t="s">
        <v>160</v>
      </c>
      <c r="D54" s="33"/>
      <c r="E54" s="33"/>
      <c r="F54" s="33"/>
      <c r="G54" s="33"/>
      <c r="H54" s="33"/>
    </row>
    <row r="55" spans="1:8" ht="27.75" customHeight="1">
      <c r="A55" s="9"/>
      <c r="B55" s="18" t="s">
        <v>303</v>
      </c>
      <c r="C55" s="21" t="s">
        <v>396</v>
      </c>
      <c r="D55" s="33">
        <v>14000</v>
      </c>
      <c r="E55" s="33">
        <v>14000</v>
      </c>
      <c r="F55" s="39" t="s">
        <v>100</v>
      </c>
      <c r="G55" s="39" t="s">
        <v>100</v>
      </c>
      <c r="H55" s="39" t="s">
        <v>100</v>
      </c>
    </row>
    <row r="56" spans="1:8" ht="12.75">
      <c r="A56" s="24"/>
      <c r="B56" s="95"/>
      <c r="C56" s="204" t="s">
        <v>166</v>
      </c>
      <c r="D56" s="37">
        <f>SUM(D55)</f>
        <v>14000</v>
      </c>
      <c r="E56" s="37">
        <f>SUM(E55)</f>
        <v>14000</v>
      </c>
      <c r="F56" s="38" t="s">
        <v>100</v>
      </c>
      <c r="G56" s="38" t="s">
        <v>100</v>
      </c>
      <c r="H56" s="38" t="s">
        <v>100</v>
      </c>
    </row>
    <row r="57" spans="1:8" ht="12.75">
      <c r="A57" s="360">
        <v>926</v>
      </c>
      <c r="B57" s="129"/>
      <c r="C57" s="400" t="s">
        <v>177</v>
      </c>
      <c r="D57" s="42"/>
      <c r="E57" s="42"/>
      <c r="F57" s="43"/>
      <c r="G57" s="43"/>
      <c r="H57" s="43"/>
    </row>
    <row r="58" spans="1:8" ht="12.75">
      <c r="A58" s="201">
        <v>92601</v>
      </c>
      <c r="B58" s="94"/>
      <c r="C58" s="402" t="s">
        <v>250</v>
      </c>
      <c r="D58" s="226"/>
      <c r="E58" s="226"/>
      <c r="F58" s="227"/>
      <c r="G58" s="227"/>
      <c r="H58" s="227"/>
    </row>
    <row r="59" spans="1:8" ht="25.5">
      <c r="A59" s="219"/>
      <c r="B59" s="220" t="s">
        <v>397</v>
      </c>
      <c r="C59" s="401" t="s">
        <v>405</v>
      </c>
      <c r="D59" s="230">
        <v>1070200</v>
      </c>
      <c r="E59" s="230">
        <v>1070200</v>
      </c>
      <c r="F59" s="403" t="s">
        <v>100</v>
      </c>
      <c r="G59" s="403" t="s">
        <v>100</v>
      </c>
      <c r="H59" s="403" t="s">
        <v>100</v>
      </c>
    </row>
    <row r="60" spans="1:8" ht="13.5" thickBot="1">
      <c r="A60" s="147"/>
      <c r="B60" s="209"/>
      <c r="C60" s="207" t="s">
        <v>406</v>
      </c>
      <c r="D60" s="42">
        <f>SUM(D59)</f>
        <v>1070200</v>
      </c>
      <c r="E60" s="42">
        <f>SUM(E59)</f>
        <v>1070200</v>
      </c>
      <c r="F60" s="153" t="s">
        <v>100</v>
      </c>
      <c r="G60" s="153" t="s">
        <v>100</v>
      </c>
      <c r="H60" s="153" t="s">
        <v>100</v>
      </c>
    </row>
    <row r="61" spans="1:8" ht="19.5" thickBot="1">
      <c r="A61" s="210"/>
      <c r="B61" s="211"/>
      <c r="C61" s="212" t="s">
        <v>223</v>
      </c>
      <c r="D61" s="213">
        <f>SUM(D60,D56,D52,D40,D30,D26,D18,D14,D34)</f>
        <v>7582525</v>
      </c>
      <c r="E61" s="213">
        <f>SUM(E60,E56,E52,E40,E30,E26,E18,E14)</f>
        <v>6016105</v>
      </c>
      <c r="F61" s="213">
        <f>SUM(F56,F52,F40,F30,F26,F18,F14,F34)</f>
        <v>1524920</v>
      </c>
      <c r="G61" s="213">
        <f>SUM(G56,G52,G40,G30,G26,G18,G14)</f>
        <v>3500</v>
      </c>
      <c r="H61" s="214">
        <f>SUM(H56,H52,H40,H30,H26,H18,H14)</f>
        <v>38000</v>
      </c>
    </row>
  </sheetData>
  <mergeCells count="12">
    <mergeCell ref="A50:A51"/>
    <mergeCell ref="A38:A39"/>
    <mergeCell ref="A46:A48"/>
    <mergeCell ref="A22:A23"/>
    <mergeCell ref="A12:A13"/>
    <mergeCell ref="G2:H2"/>
    <mergeCell ref="G3:H3"/>
    <mergeCell ref="G4:H4"/>
    <mergeCell ref="B8:B9"/>
    <mergeCell ref="C8:C9"/>
    <mergeCell ref="D8:D9"/>
    <mergeCell ref="E8:H8"/>
  </mergeCells>
  <printOptions horizontalCentered="1"/>
  <pageMargins left="0.2755905511811024" right="0.6692913385826772" top="0.81" bottom="0.2" header="0.4" footer="0.1968503937007874"/>
  <pageSetup horizontalDpi="360" verticalDpi="360" orientation="landscape" paperSize="9" scale="91" r:id="rId2"/>
  <headerFooter alignWithMargins="0">
    <oddHeader>&amp;C- &amp;P -</oddHeader>
  </headerFooter>
  <rowBreaks count="2" manualBreakCount="2">
    <brk id="26" max="255" man="1"/>
    <brk id="5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I91"/>
  <sheetViews>
    <sheetView showGridLines="0" zoomScaleSheetLayoutView="100" workbookViewId="0" topLeftCell="A1">
      <selection activeCell="D22" sqref="D22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452" t="s">
        <v>351</v>
      </c>
      <c r="H1" s="452"/>
    </row>
    <row r="2" spans="7:8" ht="12.75">
      <c r="G2" s="471" t="s">
        <v>369</v>
      </c>
      <c r="H2" s="471"/>
    </row>
    <row r="3" spans="3:8" ht="12.75">
      <c r="C3" s="104"/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8" ht="18.75" customHeight="1">
      <c r="C8" s="6"/>
    </row>
    <row r="9" spans="3:9" ht="15.75">
      <c r="C9" s="6"/>
      <c r="I9" s="104"/>
    </row>
    <row r="10" spans="1:8" s="104" customFormat="1" ht="9" customHeight="1" thickBot="1">
      <c r="A10" s="408"/>
      <c r="B10" s="408"/>
      <c r="C10" s="407"/>
      <c r="D10" s="409"/>
      <c r="E10" s="409"/>
      <c r="F10" s="410"/>
      <c r="G10" s="410"/>
      <c r="H10" s="410"/>
    </row>
    <row r="11" spans="1:8" ht="21" customHeight="1">
      <c r="A11" s="9" t="s">
        <v>0</v>
      </c>
      <c r="B11" s="453" t="s">
        <v>1</v>
      </c>
      <c r="C11" s="453" t="s">
        <v>2</v>
      </c>
      <c r="D11" s="453" t="s">
        <v>3</v>
      </c>
      <c r="E11" s="453" t="s">
        <v>4</v>
      </c>
      <c r="F11" s="453"/>
      <c r="G11" s="453"/>
      <c r="H11" s="453"/>
    </row>
    <row r="12" spans="1:8" ht="21" customHeight="1">
      <c r="A12" s="475" t="s">
        <v>5</v>
      </c>
      <c r="B12" s="475"/>
      <c r="C12" s="475"/>
      <c r="D12" s="475"/>
      <c r="E12" s="475"/>
      <c r="F12" s="475"/>
      <c r="G12" s="475"/>
      <c r="H12" s="475"/>
    </row>
    <row r="13" spans="1:8" ht="99.75" customHeight="1">
      <c r="A13" s="475"/>
      <c r="B13" s="475"/>
      <c r="C13" s="475"/>
      <c r="D13" s="475"/>
      <c r="E13" s="3" t="s">
        <v>6</v>
      </c>
      <c r="F13" s="3" t="s">
        <v>7</v>
      </c>
      <c r="G13" s="3" t="s">
        <v>8</v>
      </c>
      <c r="H13" s="3" t="s">
        <v>9</v>
      </c>
    </row>
    <row r="14" spans="1:8" ht="12.75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</row>
    <row r="15" spans="1:8" ht="12.75">
      <c r="A15" s="109" t="s">
        <v>123</v>
      </c>
      <c r="B15" s="4"/>
      <c r="C15" s="122" t="s">
        <v>125</v>
      </c>
      <c r="D15" s="33"/>
      <c r="E15" s="33"/>
      <c r="F15" s="33"/>
      <c r="G15" s="33"/>
      <c r="H15" s="33"/>
    </row>
    <row r="16" spans="1:8" ht="12.75">
      <c r="A16" s="128" t="s">
        <v>124</v>
      </c>
      <c r="B16" s="11"/>
      <c r="C16" s="15" t="s">
        <v>126</v>
      </c>
      <c r="D16" s="33"/>
      <c r="E16" s="33"/>
      <c r="F16" s="33"/>
      <c r="G16" s="33"/>
      <c r="H16" s="33"/>
    </row>
    <row r="17" spans="1:8" ht="12.75">
      <c r="A17" s="11"/>
      <c r="B17" s="11" t="s">
        <v>75</v>
      </c>
      <c r="C17" s="12" t="s">
        <v>452</v>
      </c>
      <c r="D17" s="33">
        <v>19200</v>
      </c>
      <c r="E17" s="33">
        <v>19200</v>
      </c>
      <c r="F17" s="39" t="s">
        <v>100</v>
      </c>
      <c r="G17" s="39" t="s">
        <v>100</v>
      </c>
      <c r="H17" s="39" t="s">
        <v>100</v>
      </c>
    </row>
    <row r="18" spans="1:8" ht="12.75">
      <c r="A18" s="11"/>
      <c r="B18" s="11" t="s">
        <v>57</v>
      </c>
      <c r="C18" s="12" t="s">
        <v>334</v>
      </c>
      <c r="D18" s="33">
        <v>288001</v>
      </c>
      <c r="E18" s="33">
        <v>288001</v>
      </c>
      <c r="F18" s="39" t="s">
        <v>100</v>
      </c>
      <c r="G18" s="39" t="s">
        <v>100</v>
      </c>
      <c r="H18" s="39" t="s">
        <v>100</v>
      </c>
    </row>
    <row r="19" spans="1:8" ht="12.75">
      <c r="A19" s="11"/>
      <c r="B19" s="11">
        <v>4040</v>
      </c>
      <c r="C19" s="12" t="s">
        <v>78</v>
      </c>
      <c r="D19" s="33">
        <v>23125</v>
      </c>
      <c r="E19" s="33">
        <v>23125</v>
      </c>
      <c r="F19" s="39" t="s">
        <v>100</v>
      </c>
      <c r="G19" s="39" t="s">
        <v>100</v>
      </c>
      <c r="H19" s="39" t="s">
        <v>100</v>
      </c>
    </row>
    <row r="20" spans="1:8" ht="12.75">
      <c r="A20" s="11"/>
      <c r="B20" s="11" t="s">
        <v>58</v>
      </c>
      <c r="C20" s="12" t="s">
        <v>322</v>
      </c>
      <c r="D20" s="22">
        <v>58676</v>
      </c>
      <c r="E20" s="22">
        <v>58676</v>
      </c>
      <c r="F20" s="54" t="s">
        <v>100</v>
      </c>
      <c r="G20" s="54" t="s">
        <v>100</v>
      </c>
      <c r="H20" s="54" t="s">
        <v>100</v>
      </c>
    </row>
    <row r="21" spans="1:8" ht="12.75">
      <c r="A21" s="11"/>
      <c r="B21" s="13"/>
      <c r="C21" s="12" t="s">
        <v>233</v>
      </c>
      <c r="D21" s="33"/>
      <c r="E21" s="33"/>
      <c r="F21" s="33"/>
      <c r="G21" s="33"/>
      <c r="H21" s="33"/>
    </row>
    <row r="22" spans="1:8" ht="38.25">
      <c r="A22" s="11"/>
      <c r="B22" s="13" t="s">
        <v>234</v>
      </c>
      <c r="C22" s="23" t="s">
        <v>527</v>
      </c>
      <c r="D22" s="33">
        <v>55284</v>
      </c>
      <c r="E22" s="33">
        <v>55284</v>
      </c>
      <c r="F22" s="39" t="s">
        <v>100</v>
      </c>
      <c r="G22" s="39" t="s">
        <v>100</v>
      </c>
      <c r="H22" s="39" t="s">
        <v>100</v>
      </c>
    </row>
    <row r="23" spans="1:8" ht="18.75" customHeight="1">
      <c r="A23" s="11"/>
      <c r="B23" s="13" t="s">
        <v>235</v>
      </c>
      <c r="C23" s="23" t="s">
        <v>528</v>
      </c>
      <c r="D23" s="66">
        <v>3392</v>
      </c>
      <c r="E23" s="66">
        <v>3392</v>
      </c>
      <c r="F23" s="67" t="s">
        <v>100</v>
      </c>
      <c r="G23" s="67" t="s">
        <v>100</v>
      </c>
      <c r="H23" s="67" t="s">
        <v>100</v>
      </c>
    </row>
    <row r="24" spans="1:8" ht="12.75">
      <c r="A24" s="11"/>
      <c r="B24" s="13" t="s">
        <v>59</v>
      </c>
      <c r="C24" s="12" t="s">
        <v>323</v>
      </c>
      <c r="D24" s="22">
        <v>8073</v>
      </c>
      <c r="E24" s="22">
        <v>8073</v>
      </c>
      <c r="F24" s="54" t="s">
        <v>100</v>
      </c>
      <c r="G24" s="54" t="s">
        <v>100</v>
      </c>
      <c r="H24" s="54" t="s">
        <v>100</v>
      </c>
    </row>
    <row r="25" spans="1:8" ht="12.75">
      <c r="A25" s="11"/>
      <c r="B25" s="11"/>
      <c r="C25" s="12" t="s">
        <v>233</v>
      </c>
      <c r="D25" s="33"/>
      <c r="E25" s="33"/>
      <c r="F25" s="33"/>
      <c r="G25" s="33"/>
      <c r="H25" s="33"/>
    </row>
    <row r="26" spans="1:8" ht="12.75">
      <c r="A26" s="11"/>
      <c r="B26" s="13" t="s">
        <v>236</v>
      </c>
      <c r="C26" s="23" t="s">
        <v>318</v>
      </c>
      <c r="D26" s="33">
        <v>7590</v>
      </c>
      <c r="E26" s="33">
        <v>7590</v>
      </c>
      <c r="F26" s="39" t="s">
        <v>100</v>
      </c>
      <c r="G26" s="39" t="s">
        <v>100</v>
      </c>
      <c r="H26" s="39" t="s">
        <v>100</v>
      </c>
    </row>
    <row r="27" spans="1:8" ht="18.75" customHeight="1" thickBot="1">
      <c r="A27" s="283"/>
      <c r="B27" s="274" t="s">
        <v>237</v>
      </c>
      <c r="C27" s="303" t="s">
        <v>480</v>
      </c>
      <c r="D27" s="390">
        <v>483</v>
      </c>
      <c r="E27" s="390">
        <v>483</v>
      </c>
      <c r="F27" s="389" t="s">
        <v>100</v>
      </c>
      <c r="G27" s="389" t="s">
        <v>100</v>
      </c>
      <c r="H27" s="389" t="s">
        <v>100</v>
      </c>
    </row>
    <row r="28" spans="1:8" ht="12.75">
      <c r="A28" s="68"/>
      <c r="B28" s="11">
        <v>4210</v>
      </c>
      <c r="C28" s="12" t="s">
        <v>79</v>
      </c>
      <c r="D28" s="33">
        <v>11000</v>
      </c>
      <c r="E28" s="33">
        <v>11000</v>
      </c>
      <c r="F28" s="67" t="s">
        <v>100</v>
      </c>
      <c r="G28" s="67" t="s">
        <v>100</v>
      </c>
      <c r="H28" s="67" t="s">
        <v>100</v>
      </c>
    </row>
    <row r="29" spans="1:8" ht="12.75">
      <c r="A29" s="10"/>
      <c r="B29" s="11">
        <v>4240</v>
      </c>
      <c r="C29" s="12" t="s">
        <v>127</v>
      </c>
      <c r="D29" s="33">
        <v>1000</v>
      </c>
      <c r="E29" s="33">
        <v>1000</v>
      </c>
      <c r="F29" s="67" t="s">
        <v>100</v>
      </c>
      <c r="G29" s="67" t="s">
        <v>100</v>
      </c>
      <c r="H29" s="67" t="s">
        <v>100</v>
      </c>
    </row>
    <row r="30" spans="1:8" ht="12.75">
      <c r="A30" s="10"/>
      <c r="B30" s="11">
        <v>4260</v>
      </c>
      <c r="C30" s="12" t="s">
        <v>80</v>
      </c>
      <c r="D30" s="33">
        <v>5500</v>
      </c>
      <c r="E30" s="33">
        <v>5500</v>
      </c>
      <c r="F30" s="67" t="s">
        <v>100</v>
      </c>
      <c r="G30" s="67" t="s">
        <v>100</v>
      </c>
      <c r="H30" s="67" t="s">
        <v>100</v>
      </c>
    </row>
    <row r="31" spans="1:8" ht="12.75">
      <c r="A31" s="10"/>
      <c r="B31" s="11">
        <v>4270</v>
      </c>
      <c r="C31" s="12" t="s">
        <v>36</v>
      </c>
      <c r="D31" s="33">
        <v>1500</v>
      </c>
      <c r="E31" s="33">
        <v>1500</v>
      </c>
      <c r="F31" s="67" t="s">
        <v>100</v>
      </c>
      <c r="G31" s="67" t="s">
        <v>100</v>
      </c>
      <c r="H31" s="67" t="s">
        <v>100</v>
      </c>
    </row>
    <row r="32" spans="1:8" ht="12.75">
      <c r="A32" s="10"/>
      <c r="B32" s="11">
        <v>4300</v>
      </c>
      <c r="C32" s="12" t="s">
        <v>21</v>
      </c>
      <c r="D32" s="33">
        <v>1625</v>
      </c>
      <c r="E32" s="33">
        <v>1625</v>
      </c>
      <c r="F32" s="67" t="s">
        <v>100</v>
      </c>
      <c r="G32" s="67" t="s">
        <v>100</v>
      </c>
      <c r="H32" s="67" t="s">
        <v>100</v>
      </c>
    </row>
    <row r="33" spans="1:8" ht="12.75">
      <c r="A33" s="10"/>
      <c r="B33" s="11">
        <v>4410</v>
      </c>
      <c r="C33" s="12" t="s">
        <v>72</v>
      </c>
      <c r="D33" s="33">
        <v>1000</v>
      </c>
      <c r="E33" s="33">
        <v>1000</v>
      </c>
      <c r="F33" s="67" t="s">
        <v>100</v>
      </c>
      <c r="G33" s="67" t="s">
        <v>100</v>
      </c>
      <c r="H33" s="67" t="s">
        <v>100</v>
      </c>
    </row>
    <row r="34" spans="1:8" ht="12.75">
      <c r="A34" s="11"/>
      <c r="B34" s="11">
        <v>4430</v>
      </c>
      <c r="C34" s="12" t="s">
        <v>44</v>
      </c>
      <c r="D34" s="33">
        <v>160</v>
      </c>
      <c r="E34" s="33">
        <v>160</v>
      </c>
      <c r="F34" s="67" t="s">
        <v>100</v>
      </c>
      <c r="G34" s="67" t="s">
        <v>100</v>
      </c>
      <c r="H34" s="67" t="s">
        <v>100</v>
      </c>
    </row>
    <row r="35" spans="1:8" ht="12.75">
      <c r="A35" s="11"/>
      <c r="B35" s="11">
        <v>4440</v>
      </c>
      <c r="C35" s="12" t="s">
        <v>81</v>
      </c>
      <c r="D35" s="22">
        <v>25140</v>
      </c>
      <c r="E35" s="22">
        <v>25140</v>
      </c>
      <c r="F35" s="69" t="s">
        <v>100</v>
      </c>
      <c r="G35" s="69" t="s">
        <v>100</v>
      </c>
      <c r="H35" s="69" t="s">
        <v>100</v>
      </c>
    </row>
    <row r="36" spans="1:8" ht="12.75">
      <c r="A36" s="11"/>
      <c r="B36" s="11"/>
      <c r="C36" s="12" t="s">
        <v>233</v>
      </c>
      <c r="D36" s="33"/>
      <c r="E36" s="33"/>
      <c r="F36" s="39"/>
      <c r="G36" s="39"/>
      <c r="H36" s="39"/>
    </row>
    <row r="37" spans="1:8" ht="12.75">
      <c r="A37" s="11"/>
      <c r="B37" s="13" t="s">
        <v>320</v>
      </c>
      <c r="C37" s="23" t="s">
        <v>549</v>
      </c>
      <c r="D37" s="33">
        <v>18235</v>
      </c>
      <c r="E37" s="33">
        <v>18235</v>
      </c>
      <c r="F37" s="39" t="s">
        <v>100</v>
      </c>
      <c r="G37" s="39" t="s">
        <v>100</v>
      </c>
      <c r="H37" s="39" t="s">
        <v>100</v>
      </c>
    </row>
    <row r="38" spans="1:8" ht="12.75">
      <c r="A38" s="11"/>
      <c r="B38" s="13" t="s">
        <v>321</v>
      </c>
      <c r="C38" s="23" t="s">
        <v>550</v>
      </c>
      <c r="D38" s="33">
        <v>2435</v>
      </c>
      <c r="E38" s="33">
        <v>2435</v>
      </c>
      <c r="F38" s="39" t="s">
        <v>100</v>
      </c>
      <c r="G38" s="39" t="s">
        <v>100</v>
      </c>
      <c r="H38" s="39" t="s">
        <v>100</v>
      </c>
    </row>
    <row r="39" spans="1:8" ht="25.5">
      <c r="A39" s="11"/>
      <c r="B39" s="13" t="s">
        <v>332</v>
      </c>
      <c r="C39" s="23" t="s">
        <v>551</v>
      </c>
      <c r="D39" s="33">
        <v>116</v>
      </c>
      <c r="E39" s="33">
        <v>116</v>
      </c>
      <c r="F39" s="39" t="s">
        <v>100</v>
      </c>
      <c r="G39" s="39" t="s">
        <v>100</v>
      </c>
      <c r="H39" s="39" t="s">
        <v>100</v>
      </c>
    </row>
    <row r="40" spans="1:8" ht="12.75">
      <c r="A40" s="11"/>
      <c r="B40" s="13" t="s">
        <v>335</v>
      </c>
      <c r="C40" s="100" t="s">
        <v>552</v>
      </c>
      <c r="D40" s="33">
        <v>4354</v>
      </c>
      <c r="E40" s="33">
        <v>4354</v>
      </c>
      <c r="F40" s="39"/>
      <c r="G40" s="39"/>
      <c r="H40" s="39"/>
    </row>
    <row r="41" spans="1:8" ht="12.75">
      <c r="A41" s="11"/>
      <c r="B41" s="20"/>
      <c r="C41" s="80" t="s">
        <v>128</v>
      </c>
      <c r="D41" s="51">
        <f>SUM(D28:D35,D24,D20,D17:D19)</f>
        <v>444000</v>
      </c>
      <c r="E41" s="51">
        <f>SUM(E28:E35,E24,E20,E17:E19)</f>
        <v>444000</v>
      </c>
      <c r="F41" s="52" t="s">
        <v>100</v>
      </c>
      <c r="G41" s="52" t="s">
        <v>100</v>
      </c>
      <c r="H41" s="52" t="s">
        <v>100</v>
      </c>
    </row>
    <row r="42" spans="1:8" ht="12.75">
      <c r="A42" s="128">
        <v>80104</v>
      </c>
      <c r="B42" s="11"/>
      <c r="C42" s="27" t="s">
        <v>152</v>
      </c>
      <c r="D42" s="33"/>
      <c r="E42" s="33"/>
      <c r="F42" s="39"/>
      <c r="G42" s="39"/>
      <c r="H42" s="39"/>
    </row>
    <row r="43" spans="1:8" ht="12.75">
      <c r="A43" s="391"/>
      <c r="B43" s="13" t="s">
        <v>75</v>
      </c>
      <c r="C43" s="100" t="s">
        <v>452</v>
      </c>
      <c r="D43" s="33">
        <v>1725</v>
      </c>
      <c r="E43" s="33">
        <v>1725</v>
      </c>
      <c r="F43" s="39" t="s">
        <v>100</v>
      </c>
      <c r="G43" s="39" t="s">
        <v>100</v>
      </c>
      <c r="H43" s="39" t="s">
        <v>100</v>
      </c>
    </row>
    <row r="44" spans="1:8" ht="12.75">
      <c r="A44" s="391"/>
      <c r="B44" s="13" t="s">
        <v>57</v>
      </c>
      <c r="C44" s="100" t="s">
        <v>334</v>
      </c>
      <c r="D44" s="33">
        <v>17129</v>
      </c>
      <c r="E44" s="33">
        <v>17129</v>
      </c>
      <c r="F44" s="39" t="s">
        <v>100</v>
      </c>
      <c r="G44" s="39" t="s">
        <v>100</v>
      </c>
      <c r="H44" s="39" t="s">
        <v>100</v>
      </c>
    </row>
    <row r="45" spans="1:8" ht="12.75">
      <c r="A45" s="391"/>
      <c r="B45" s="13" t="s">
        <v>76</v>
      </c>
      <c r="C45" s="100" t="s">
        <v>78</v>
      </c>
      <c r="D45" s="33">
        <v>1415</v>
      </c>
      <c r="E45" s="33">
        <v>1415</v>
      </c>
      <c r="F45" s="39" t="s">
        <v>100</v>
      </c>
      <c r="G45" s="39" t="s">
        <v>100</v>
      </c>
      <c r="H45" s="39" t="s">
        <v>100</v>
      </c>
    </row>
    <row r="46" spans="1:8" ht="12.75">
      <c r="A46" s="391"/>
      <c r="B46" s="13" t="s">
        <v>58</v>
      </c>
      <c r="C46" s="100" t="s">
        <v>322</v>
      </c>
      <c r="D46" s="34">
        <v>3594</v>
      </c>
      <c r="E46" s="34">
        <v>3594</v>
      </c>
      <c r="F46" s="35" t="s">
        <v>100</v>
      </c>
      <c r="G46" s="35" t="s">
        <v>100</v>
      </c>
      <c r="H46" s="35" t="s">
        <v>100</v>
      </c>
    </row>
    <row r="47" spans="1:8" ht="12.75">
      <c r="A47" s="391"/>
      <c r="B47" s="13"/>
      <c r="C47" s="100" t="s">
        <v>233</v>
      </c>
      <c r="D47" s="33"/>
      <c r="E47" s="33"/>
      <c r="F47" s="39"/>
      <c r="G47" s="39"/>
      <c r="H47" s="39"/>
    </row>
    <row r="48" spans="1:8" ht="12.75">
      <c r="A48" s="391"/>
      <c r="B48" s="13" t="s">
        <v>234</v>
      </c>
      <c r="C48" s="100" t="s">
        <v>368</v>
      </c>
      <c r="D48" s="33">
        <v>3306</v>
      </c>
      <c r="E48" s="33">
        <v>3306</v>
      </c>
      <c r="F48" s="39" t="s">
        <v>100</v>
      </c>
      <c r="G48" s="39" t="s">
        <v>100</v>
      </c>
      <c r="H48" s="39" t="s">
        <v>100</v>
      </c>
    </row>
    <row r="49" spans="1:8" ht="12.75">
      <c r="A49" s="391"/>
      <c r="B49" s="13" t="s">
        <v>235</v>
      </c>
      <c r="C49" s="100" t="s">
        <v>450</v>
      </c>
      <c r="D49" s="33">
        <v>288</v>
      </c>
      <c r="E49" s="33">
        <v>288</v>
      </c>
      <c r="F49" s="39" t="s">
        <v>100</v>
      </c>
      <c r="G49" s="39" t="s">
        <v>100</v>
      </c>
      <c r="H49" s="39" t="s">
        <v>100</v>
      </c>
    </row>
    <row r="50" spans="1:8" ht="9.75" customHeight="1">
      <c r="A50" s="391"/>
      <c r="B50" s="13"/>
      <c r="C50" s="100"/>
      <c r="D50" s="33"/>
      <c r="E50" s="33"/>
      <c r="F50" s="39"/>
      <c r="G50" s="39"/>
      <c r="H50" s="39"/>
    </row>
    <row r="51" spans="1:8" ht="12.75">
      <c r="A51" s="391"/>
      <c r="B51" s="13" t="s">
        <v>59</v>
      </c>
      <c r="C51" s="100" t="s">
        <v>337</v>
      </c>
      <c r="D51" s="34">
        <v>491</v>
      </c>
      <c r="E51" s="34">
        <v>491</v>
      </c>
      <c r="F51" s="35" t="s">
        <v>100</v>
      </c>
      <c r="G51" s="35" t="s">
        <v>100</v>
      </c>
      <c r="H51" s="35" t="s">
        <v>100</v>
      </c>
    </row>
    <row r="52" spans="1:8" ht="12.75">
      <c r="A52" s="391"/>
      <c r="B52" s="13"/>
      <c r="C52" s="100" t="s">
        <v>233</v>
      </c>
      <c r="D52" s="33"/>
      <c r="E52" s="33"/>
      <c r="F52" s="39"/>
      <c r="G52" s="39"/>
      <c r="H52" s="39"/>
    </row>
    <row r="53" spans="1:8" ht="12.75">
      <c r="A53" s="391"/>
      <c r="B53" s="13" t="s">
        <v>236</v>
      </c>
      <c r="C53" s="100" t="s">
        <v>318</v>
      </c>
      <c r="D53" s="33">
        <v>450</v>
      </c>
      <c r="E53" s="33">
        <v>450</v>
      </c>
      <c r="F53" s="39" t="s">
        <v>100</v>
      </c>
      <c r="G53" s="39" t="s">
        <v>100</v>
      </c>
      <c r="H53" s="39" t="s">
        <v>100</v>
      </c>
    </row>
    <row r="54" spans="1:8" ht="12.75">
      <c r="A54" s="391"/>
      <c r="B54" s="13" t="s">
        <v>237</v>
      </c>
      <c r="C54" s="100" t="s">
        <v>480</v>
      </c>
      <c r="D54" s="33">
        <v>41</v>
      </c>
      <c r="E54" s="33">
        <v>41</v>
      </c>
      <c r="F54" s="39" t="s">
        <v>100</v>
      </c>
      <c r="G54" s="39" t="s">
        <v>100</v>
      </c>
      <c r="H54" s="39" t="s">
        <v>100</v>
      </c>
    </row>
    <row r="55" spans="1:8" ht="10.5" customHeight="1">
      <c r="A55" s="391"/>
      <c r="B55" s="13"/>
      <c r="C55" s="100"/>
      <c r="D55" s="33"/>
      <c r="E55" s="33"/>
      <c r="F55" s="39"/>
      <c r="G55" s="39"/>
      <c r="H55" s="39"/>
    </row>
    <row r="56" spans="1:8" ht="12.75">
      <c r="A56" s="391"/>
      <c r="B56" s="13" t="s">
        <v>98</v>
      </c>
      <c r="C56" s="100" t="s">
        <v>81</v>
      </c>
      <c r="D56" s="34">
        <v>1946</v>
      </c>
      <c r="E56" s="34">
        <v>1946</v>
      </c>
      <c r="F56" s="35" t="s">
        <v>100</v>
      </c>
      <c r="G56" s="35" t="s">
        <v>100</v>
      </c>
      <c r="H56" s="35" t="s">
        <v>100</v>
      </c>
    </row>
    <row r="57" spans="1:8" ht="12.75">
      <c r="A57" s="391"/>
      <c r="B57" s="13"/>
      <c r="C57" s="100" t="s">
        <v>233</v>
      </c>
      <c r="D57" s="33"/>
      <c r="E57" s="33"/>
      <c r="F57" s="39"/>
      <c r="G57" s="39"/>
      <c r="H57" s="39"/>
    </row>
    <row r="58" spans="1:8" ht="12.75">
      <c r="A58" s="391"/>
      <c r="B58" s="13" t="s">
        <v>320</v>
      </c>
      <c r="C58" s="58" t="s">
        <v>548</v>
      </c>
      <c r="D58" s="34">
        <v>1946</v>
      </c>
      <c r="E58" s="34">
        <v>1946</v>
      </c>
      <c r="F58" s="35" t="s">
        <v>100</v>
      </c>
      <c r="G58" s="35" t="s">
        <v>100</v>
      </c>
      <c r="H58" s="35" t="s">
        <v>100</v>
      </c>
    </row>
    <row r="59" spans="1:8" ht="12.75">
      <c r="A59" s="391"/>
      <c r="B59" s="18"/>
      <c r="C59" s="58" t="s">
        <v>130</v>
      </c>
      <c r="D59" s="230">
        <f>SUM(D43:D46,D51,D56)</f>
        <v>26300</v>
      </c>
      <c r="E59" s="392">
        <f>SUM(E43:E46,E51,E56)</f>
        <v>26300</v>
      </c>
      <c r="F59" s="231" t="s">
        <v>100</v>
      </c>
      <c r="G59" s="231" t="s">
        <v>100</v>
      </c>
      <c r="H59" s="231" t="s">
        <v>100</v>
      </c>
    </row>
    <row r="60" spans="1:8" ht="12" customHeight="1">
      <c r="A60" s="128">
        <v>80113</v>
      </c>
      <c r="B60" s="11"/>
      <c r="C60" s="15" t="s">
        <v>134</v>
      </c>
      <c r="D60" s="33"/>
      <c r="E60" s="33"/>
      <c r="F60" s="33"/>
      <c r="G60" s="33"/>
      <c r="H60" s="33"/>
    </row>
    <row r="61" spans="1:8" ht="3" customHeight="1">
      <c r="A61" s="68"/>
      <c r="B61" s="11">
        <v>3020</v>
      </c>
      <c r="C61" s="12" t="s">
        <v>77</v>
      </c>
      <c r="D61" s="33">
        <v>300</v>
      </c>
      <c r="E61" s="33">
        <v>300</v>
      </c>
      <c r="F61" s="39" t="s">
        <v>100</v>
      </c>
      <c r="G61" s="39" t="s">
        <v>100</v>
      </c>
      <c r="H61" s="39" t="s">
        <v>100</v>
      </c>
    </row>
    <row r="62" spans="1:8" ht="12.75">
      <c r="A62" s="10"/>
      <c r="B62" s="11">
        <v>4300</v>
      </c>
      <c r="C62" s="12" t="s">
        <v>21</v>
      </c>
      <c r="D62" s="33">
        <v>1500</v>
      </c>
      <c r="E62" s="33">
        <v>1500</v>
      </c>
      <c r="F62" s="39" t="s">
        <v>100</v>
      </c>
      <c r="G62" s="39" t="s">
        <v>100</v>
      </c>
      <c r="H62" s="39" t="s">
        <v>100</v>
      </c>
    </row>
    <row r="63" spans="1:8" ht="12.75">
      <c r="A63" s="128">
        <v>80146</v>
      </c>
      <c r="B63" s="70"/>
      <c r="C63" s="47" t="s">
        <v>135</v>
      </c>
      <c r="D63" s="48"/>
      <c r="E63" s="48"/>
      <c r="F63" s="48"/>
      <c r="G63" s="48"/>
      <c r="H63" s="48"/>
    </row>
    <row r="64" spans="1:8" ht="12.75">
      <c r="A64" s="11"/>
      <c r="B64" s="11">
        <v>4300</v>
      </c>
      <c r="C64" s="12" t="s">
        <v>21</v>
      </c>
      <c r="D64" s="33">
        <v>600</v>
      </c>
      <c r="E64" s="33">
        <v>600</v>
      </c>
      <c r="F64" s="39" t="s">
        <v>100</v>
      </c>
      <c r="G64" s="39" t="s">
        <v>100</v>
      </c>
      <c r="H64" s="39" t="s">
        <v>100</v>
      </c>
    </row>
    <row r="65" spans="1:8" ht="12.75">
      <c r="A65" s="11"/>
      <c r="B65" s="11" t="s">
        <v>70</v>
      </c>
      <c r="C65" s="12" t="s">
        <v>72</v>
      </c>
      <c r="D65" s="33">
        <v>2100</v>
      </c>
      <c r="E65" s="33">
        <v>2100</v>
      </c>
      <c r="F65" s="39" t="s">
        <v>100</v>
      </c>
      <c r="G65" s="39" t="s">
        <v>100</v>
      </c>
      <c r="H65" s="39" t="s">
        <v>100</v>
      </c>
    </row>
    <row r="66" spans="1:8" ht="12.75">
      <c r="A66" s="20"/>
      <c r="B66" s="312"/>
      <c r="C66" s="80" t="s">
        <v>136</v>
      </c>
      <c r="D66" s="51">
        <f>SUM(D64:D65)</f>
        <v>2700</v>
      </c>
      <c r="E66" s="51">
        <f>SUM(E64:E65)</f>
        <v>2700</v>
      </c>
      <c r="F66" s="52" t="s">
        <v>100</v>
      </c>
      <c r="G66" s="52" t="s">
        <v>100</v>
      </c>
      <c r="H66" s="52" t="s">
        <v>100</v>
      </c>
    </row>
    <row r="67" spans="1:8" ht="13.5" thickBot="1">
      <c r="A67" s="411"/>
      <c r="B67" s="379"/>
      <c r="C67" s="299" t="s">
        <v>137</v>
      </c>
      <c r="D67" s="102">
        <f>SUM(D41,D59,D62,D66)</f>
        <v>474500</v>
      </c>
      <c r="E67" s="102">
        <f>SUM(E41,E59,E62,E66)</f>
        <v>474500</v>
      </c>
      <c r="F67" s="103" t="s">
        <v>100</v>
      </c>
      <c r="G67" s="103" t="s">
        <v>100</v>
      </c>
      <c r="H67" s="103" t="s">
        <v>100</v>
      </c>
    </row>
    <row r="68" spans="1:8" ht="12.75">
      <c r="A68" s="59">
        <v>854</v>
      </c>
      <c r="B68" s="11"/>
      <c r="C68" s="60" t="s">
        <v>149</v>
      </c>
      <c r="D68" s="33"/>
      <c r="E68" s="33"/>
      <c r="F68" s="33"/>
      <c r="G68" s="33"/>
      <c r="H68" s="33"/>
    </row>
    <row r="69" spans="1:8" ht="12.75">
      <c r="A69" s="128">
        <v>85401</v>
      </c>
      <c r="B69" s="11"/>
      <c r="C69" s="15" t="s">
        <v>150</v>
      </c>
      <c r="D69" s="33"/>
      <c r="E69" s="33"/>
      <c r="F69" s="33"/>
      <c r="G69" s="33"/>
      <c r="H69" s="33"/>
    </row>
    <row r="70" spans="1:8" ht="12.75">
      <c r="A70" s="68"/>
      <c r="B70" s="11">
        <v>3020</v>
      </c>
      <c r="C70" s="12" t="s">
        <v>452</v>
      </c>
      <c r="D70" s="33">
        <v>1428</v>
      </c>
      <c r="E70" s="33">
        <v>1428</v>
      </c>
      <c r="F70" s="39" t="s">
        <v>100</v>
      </c>
      <c r="G70" s="39" t="s">
        <v>100</v>
      </c>
      <c r="H70" s="39" t="s">
        <v>100</v>
      </c>
    </row>
    <row r="71" spans="1:8" ht="12.75">
      <c r="A71" s="68"/>
      <c r="B71" s="11">
        <v>4010</v>
      </c>
      <c r="C71" s="12" t="s">
        <v>334</v>
      </c>
      <c r="D71" s="33">
        <v>9675</v>
      </c>
      <c r="E71" s="33">
        <v>9675</v>
      </c>
      <c r="F71" s="39" t="s">
        <v>100</v>
      </c>
      <c r="G71" s="39" t="s">
        <v>100</v>
      </c>
      <c r="H71" s="39" t="s">
        <v>100</v>
      </c>
    </row>
    <row r="72" spans="1:8" ht="12.75">
      <c r="A72" s="68"/>
      <c r="B72" s="11">
        <v>4040</v>
      </c>
      <c r="C72" s="12" t="s">
        <v>78</v>
      </c>
      <c r="D72" s="33">
        <v>650</v>
      </c>
      <c r="E72" s="33">
        <v>650</v>
      </c>
      <c r="F72" s="39" t="s">
        <v>100</v>
      </c>
      <c r="G72" s="39" t="s">
        <v>100</v>
      </c>
      <c r="H72" s="39" t="s">
        <v>100</v>
      </c>
    </row>
    <row r="73" spans="1:8" ht="12.75">
      <c r="A73" s="11"/>
      <c r="B73" s="11" t="s">
        <v>58</v>
      </c>
      <c r="C73" s="12" t="s">
        <v>322</v>
      </c>
      <c r="D73" s="22">
        <v>2083</v>
      </c>
      <c r="E73" s="22">
        <v>2083</v>
      </c>
      <c r="F73" s="54" t="s">
        <v>100</v>
      </c>
      <c r="G73" s="54" t="s">
        <v>100</v>
      </c>
      <c r="H73" s="54" t="s">
        <v>100</v>
      </c>
    </row>
    <row r="74" spans="1:8" ht="13.5" customHeight="1">
      <c r="A74" s="11"/>
      <c r="B74" s="13"/>
      <c r="C74" s="12" t="s">
        <v>233</v>
      </c>
      <c r="D74" s="33"/>
      <c r="E74" s="33"/>
      <c r="F74" s="33"/>
      <c r="G74" s="33"/>
      <c r="H74" s="33"/>
    </row>
    <row r="75" spans="1:8" ht="12.75">
      <c r="A75" s="11"/>
      <c r="B75" s="13" t="s">
        <v>234</v>
      </c>
      <c r="C75" s="23" t="s">
        <v>368</v>
      </c>
      <c r="D75" s="33">
        <v>1826</v>
      </c>
      <c r="E75" s="33">
        <v>1826</v>
      </c>
      <c r="F75" s="39" t="s">
        <v>100</v>
      </c>
      <c r="G75" s="39" t="s">
        <v>100</v>
      </c>
      <c r="H75" s="39" t="s">
        <v>100</v>
      </c>
    </row>
    <row r="76" spans="1:8" s="117" customFormat="1" ht="12.75" customHeight="1">
      <c r="A76" s="11"/>
      <c r="B76" s="13" t="s">
        <v>235</v>
      </c>
      <c r="C76" s="23" t="s">
        <v>450</v>
      </c>
      <c r="D76" s="66">
        <v>257</v>
      </c>
      <c r="E76" s="66">
        <v>257</v>
      </c>
      <c r="F76" s="67" t="s">
        <v>100</v>
      </c>
      <c r="G76" s="67" t="s">
        <v>100</v>
      </c>
      <c r="H76" s="67" t="s">
        <v>100</v>
      </c>
    </row>
    <row r="77" spans="1:8" s="104" customFormat="1" ht="9.75" customHeight="1">
      <c r="A77" s="11"/>
      <c r="B77" s="13"/>
      <c r="C77" s="23"/>
      <c r="D77" s="66"/>
      <c r="E77" s="66"/>
      <c r="F77" s="67"/>
      <c r="G77" s="67"/>
      <c r="H77" s="67"/>
    </row>
    <row r="78" spans="1:8" ht="12.75">
      <c r="A78" s="11"/>
      <c r="B78" s="13" t="s">
        <v>59</v>
      </c>
      <c r="C78" s="12" t="s">
        <v>323</v>
      </c>
      <c r="D78" s="22">
        <v>284</v>
      </c>
      <c r="E78" s="22">
        <v>284</v>
      </c>
      <c r="F78" s="54" t="s">
        <v>100</v>
      </c>
      <c r="G78" s="54" t="s">
        <v>100</v>
      </c>
      <c r="H78" s="54" t="s">
        <v>100</v>
      </c>
    </row>
    <row r="79" spans="1:8" ht="12.75" customHeight="1">
      <c r="A79" s="11"/>
      <c r="B79" s="11"/>
      <c r="C79" s="12" t="s">
        <v>233</v>
      </c>
      <c r="D79" s="33"/>
      <c r="E79" s="33"/>
      <c r="F79" s="33"/>
      <c r="G79" s="33"/>
      <c r="H79" s="33"/>
    </row>
    <row r="80" spans="1:8" ht="12.75">
      <c r="A80" s="11"/>
      <c r="B80" s="13" t="s">
        <v>236</v>
      </c>
      <c r="C80" s="23" t="s">
        <v>318</v>
      </c>
      <c r="D80" s="33">
        <v>249</v>
      </c>
      <c r="E80" s="33">
        <v>249</v>
      </c>
      <c r="F80" s="39" t="s">
        <v>100</v>
      </c>
      <c r="G80" s="39" t="s">
        <v>100</v>
      </c>
      <c r="H80" s="39" t="s">
        <v>100</v>
      </c>
    </row>
    <row r="81" spans="1:8" ht="13.5" customHeight="1">
      <c r="A81" s="11"/>
      <c r="B81" s="13" t="s">
        <v>237</v>
      </c>
      <c r="C81" s="23" t="s">
        <v>480</v>
      </c>
      <c r="D81" s="66">
        <v>35</v>
      </c>
      <c r="E81" s="66">
        <v>35</v>
      </c>
      <c r="F81" s="67" t="s">
        <v>100</v>
      </c>
      <c r="G81" s="67" t="s">
        <v>100</v>
      </c>
      <c r="H81" s="67" t="s">
        <v>100</v>
      </c>
    </row>
    <row r="82" spans="1:8" ht="10.5" customHeight="1">
      <c r="A82" s="11"/>
      <c r="B82" s="13"/>
      <c r="C82" s="23"/>
      <c r="D82" s="66"/>
      <c r="E82" s="66"/>
      <c r="F82" s="67"/>
      <c r="G82" s="67"/>
      <c r="H82" s="67"/>
    </row>
    <row r="83" spans="1:8" ht="12.75">
      <c r="A83" s="10"/>
      <c r="B83" s="11">
        <v>4210</v>
      </c>
      <c r="C83" s="12" t="s">
        <v>553</v>
      </c>
      <c r="D83" s="33">
        <v>108</v>
      </c>
      <c r="E83" s="33">
        <v>108</v>
      </c>
      <c r="F83" s="39" t="s">
        <v>100</v>
      </c>
      <c r="G83" s="39" t="s">
        <v>100</v>
      </c>
      <c r="H83" s="39" t="s">
        <v>100</v>
      </c>
    </row>
    <row r="84" spans="1:8" ht="12.75">
      <c r="A84" s="11"/>
      <c r="B84" s="11">
        <v>4440</v>
      </c>
      <c r="C84" s="12" t="s">
        <v>81</v>
      </c>
      <c r="D84" s="22">
        <v>972</v>
      </c>
      <c r="E84" s="22">
        <v>972</v>
      </c>
      <c r="F84" s="69" t="s">
        <v>100</v>
      </c>
      <c r="G84" s="69" t="s">
        <v>100</v>
      </c>
      <c r="H84" s="69" t="s">
        <v>100</v>
      </c>
    </row>
    <row r="85" spans="1:8" ht="12.75">
      <c r="A85" s="11"/>
      <c r="B85" s="11"/>
      <c r="C85" s="12" t="s">
        <v>233</v>
      </c>
      <c r="D85" s="33"/>
      <c r="E85" s="33"/>
      <c r="F85" s="39"/>
      <c r="G85" s="39"/>
      <c r="H85" s="39"/>
    </row>
    <row r="86" spans="1:8" ht="12.75">
      <c r="A86" s="11"/>
      <c r="B86" s="13" t="s">
        <v>320</v>
      </c>
      <c r="C86" s="23" t="s">
        <v>554</v>
      </c>
      <c r="D86" s="33">
        <v>972</v>
      </c>
      <c r="E86" s="33">
        <v>972</v>
      </c>
      <c r="F86" s="39"/>
      <c r="G86" s="39"/>
      <c r="H86" s="39"/>
    </row>
    <row r="87" spans="1:8" ht="12.75">
      <c r="A87" s="11"/>
      <c r="B87" s="77"/>
      <c r="C87" s="81" t="s">
        <v>151</v>
      </c>
      <c r="D87" s="51">
        <f>SUM(D83:D84,D78,D73,D70:D72)</f>
        <v>15200</v>
      </c>
      <c r="E87" s="51">
        <f>SUM(E83:E84,E78,E73,E70:E72)</f>
        <v>15200</v>
      </c>
      <c r="F87" s="52" t="s">
        <v>100</v>
      </c>
      <c r="G87" s="52" t="s">
        <v>100</v>
      </c>
      <c r="H87" s="52" t="s">
        <v>100</v>
      </c>
    </row>
    <row r="88" spans="1:8" ht="25.5">
      <c r="A88" s="472" t="s">
        <v>154</v>
      </c>
      <c r="B88" s="71"/>
      <c r="C88" s="27" t="s">
        <v>352</v>
      </c>
      <c r="D88" s="48"/>
      <c r="E88" s="48"/>
      <c r="F88" s="48"/>
      <c r="G88" s="48"/>
      <c r="H88" s="48"/>
    </row>
    <row r="89" spans="1:8" ht="12.75">
      <c r="A89" s="481"/>
      <c r="B89" s="11" t="s">
        <v>19</v>
      </c>
      <c r="C89" s="12" t="s">
        <v>21</v>
      </c>
      <c r="D89" s="33">
        <v>1800</v>
      </c>
      <c r="E89" s="33">
        <v>1800</v>
      </c>
      <c r="F89" s="39" t="s">
        <v>100</v>
      </c>
      <c r="G89" s="39" t="s">
        <v>100</v>
      </c>
      <c r="H89" s="39" t="s">
        <v>100</v>
      </c>
    </row>
    <row r="90" spans="1:8" ht="13.5" thickBot="1">
      <c r="A90" s="304"/>
      <c r="B90" s="270"/>
      <c r="C90" s="31" t="s">
        <v>155</v>
      </c>
      <c r="D90" s="42">
        <f>SUM(D87,D89)</f>
        <v>17000</v>
      </c>
      <c r="E90" s="42">
        <f>SUM(E87,E89)</f>
        <v>17000</v>
      </c>
      <c r="F90" s="43" t="s">
        <v>100</v>
      </c>
      <c r="G90" s="43" t="s">
        <v>100</v>
      </c>
      <c r="H90" s="43" t="s">
        <v>100</v>
      </c>
    </row>
    <row r="91" spans="1:8" ht="19.5" thickBot="1">
      <c r="A91" s="210"/>
      <c r="B91" s="355"/>
      <c r="C91" s="212" t="s">
        <v>223</v>
      </c>
      <c r="D91" s="213">
        <f>SUM(D67,D90)</f>
        <v>491500</v>
      </c>
      <c r="E91" s="213">
        <f>SUM(E90,E67)</f>
        <v>491500</v>
      </c>
      <c r="F91" s="356" t="s">
        <v>100</v>
      </c>
      <c r="G91" s="356" t="s">
        <v>100</v>
      </c>
      <c r="H91" s="357" t="s">
        <v>100</v>
      </c>
    </row>
  </sheetData>
  <mergeCells count="10">
    <mergeCell ref="A88:A89"/>
    <mergeCell ref="G1:H1"/>
    <mergeCell ref="G2:H2"/>
    <mergeCell ref="G3:H3"/>
    <mergeCell ref="G4:H4"/>
    <mergeCell ref="E11:H12"/>
    <mergeCell ref="B11:B13"/>
    <mergeCell ref="C11:C13"/>
    <mergeCell ref="D11:D13"/>
    <mergeCell ref="A12:A13"/>
  </mergeCells>
  <printOptions horizontalCentered="1"/>
  <pageMargins left="0.2" right="0.6692913385826772" top="0.71" bottom="0.2755905511811024" header="0.31496062992125984" footer="0.1968503937007874"/>
  <pageSetup fitToHeight="3" horizontalDpi="360" verticalDpi="360" orientation="landscape" paperSize="9" scale="90" r:id="rId2"/>
  <headerFooter alignWithMargins="0">
    <oddHeader>&amp;C- &amp;P -</oddHeader>
  </headerFooter>
  <rowBreaks count="2" manualBreakCount="2">
    <brk id="27" max="7" man="1"/>
    <brk id="67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H84"/>
  <sheetViews>
    <sheetView showGridLines="0" view="pageBreakPreview" zoomScaleSheetLayoutView="100" workbookViewId="0" topLeftCell="A4">
      <selection activeCell="C56" sqref="C56"/>
    </sheetView>
  </sheetViews>
  <sheetFormatPr defaultColWidth="9.140625" defaultRowHeight="12.75"/>
  <cols>
    <col min="3" max="3" width="49.7109375" style="0" customWidth="1"/>
    <col min="4" max="7" width="14.7109375" style="0" customWidth="1"/>
    <col min="8" max="8" width="15.57421875" style="0" customWidth="1"/>
  </cols>
  <sheetData>
    <row r="1" spans="7:8" ht="12.75">
      <c r="G1" s="452" t="s">
        <v>261</v>
      </c>
      <c r="H1" s="452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11" spans="1:8" ht="12.75">
      <c r="A11" s="2" t="s">
        <v>0</v>
      </c>
      <c r="B11" s="475" t="s">
        <v>1</v>
      </c>
      <c r="C11" s="475" t="s">
        <v>2</v>
      </c>
      <c r="D11" s="475" t="s">
        <v>3</v>
      </c>
      <c r="E11" s="475" t="s">
        <v>4</v>
      </c>
      <c r="F11" s="475"/>
      <c r="G11" s="475"/>
      <c r="H11" s="475"/>
    </row>
    <row r="12" spans="1:8" ht="12.75">
      <c r="A12" s="475" t="s">
        <v>5</v>
      </c>
      <c r="B12" s="475"/>
      <c r="C12" s="475"/>
      <c r="D12" s="475"/>
      <c r="E12" s="475"/>
      <c r="F12" s="475"/>
      <c r="G12" s="475"/>
      <c r="H12" s="475"/>
    </row>
    <row r="13" spans="1:8" ht="96">
      <c r="A13" s="475"/>
      <c r="B13" s="475"/>
      <c r="C13" s="475"/>
      <c r="D13" s="475"/>
      <c r="E13" s="3" t="s">
        <v>6</v>
      </c>
      <c r="F13" s="3" t="s">
        <v>7</v>
      </c>
      <c r="G13" s="3" t="s">
        <v>8</v>
      </c>
      <c r="H13" s="3" t="s">
        <v>9</v>
      </c>
    </row>
    <row r="14" spans="1:8" ht="12.75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</row>
    <row r="15" spans="1:8" ht="12.75">
      <c r="A15" s="109" t="s">
        <v>123</v>
      </c>
      <c r="B15" s="4"/>
      <c r="C15" s="122" t="s">
        <v>125</v>
      </c>
      <c r="D15" s="33"/>
      <c r="E15" s="33"/>
      <c r="F15" s="33"/>
      <c r="G15" s="33"/>
      <c r="H15" s="33"/>
    </row>
    <row r="16" spans="1:8" ht="12.75">
      <c r="A16" s="128" t="s">
        <v>124</v>
      </c>
      <c r="B16" s="11"/>
      <c r="C16" s="15" t="s">
        <v>126</v>
      </c>
      <c r="D16" s="33"/>
      <c r="E16" s="33"/>
      <c r="F16" s="33"/>
      <c r="G16" s="33"/>
      <c r="H16" s="33"/>
    </row>
    <row r="17" spans="1:8" ht="12.75">
      <c r="A17" s="11"/>
      <c r="B17" s="11" t="s">
        <v>75</v>
      </c>
      <c r="C17" s="12" t="s">
        <v>452</v>
      </c>
      <c r="D17" s="33">
        <v>31100</v>
      </c>
      <c r="E17" s="33">
        <v>31100</v>
      </c>
      <c r="F17" s="39" t="s">
        <v>100</v>
      </c>
      <c r="G17" s="39" t="s">
        <v>100</v>
      </c>
      <c r="H17" s="39" t="s">
        <v>100</v>
      </c>
    </row>
    <row r="18" spans="1:8" ht="12.75">
      <c r="A18" s="11"/>
      <c r="B18" s="11" t="s">
        <v>57</v>
      </c>
      <c r="C18" s="12" t="s">
        <v>334</v>
      </c>
      <c r="D18" s="33">
        <v>407200</v>
      </c>
      <c r="E18" s="33">
        <v>407200</v>
      </c>
      <c r="F18" s="39" t="s">
        <v>100</v>
      </c>
      <c r="G18" s="39" t="s">
        <v>100</v>
      </c>
      <c r="H18" s="39" t="s">
        <v>100</v>
      </c>
    </row>
    <row r="19" spans="1:8" ht="12.75">
      <c r="A19" s="11"/>
      <c r="B19" s="11" t="s">
        <v>76</v>
      </c>
      <c r="C19" s="12" t="s">
        <v>78</v>
      </c>
      <c r="D19" s="33">
        <v>32452</v>
      </c>
      <c r="E19" s="33">
        <v>32452</v>
      </c>
      <c r="F19" s="39" t="s">
        <v>100</v>
      </c>
      <c r="G19" s="39" t="s">
        <v>100</v>
      </c>
      <c r="H19" s="39" t="s">
        <v>100</v>
      </c>
    </row>
    <row r="20" spans="1:8" s="104" customFormat="1" ht="12.75">
      <c r="A20" s="11"/>
      <c r="B20" s="11" t="s">
        <v>58</v>
      </c>
      <c r="C20" s="12" t="s">
        <v>322</v>
      </c>
      <c r="D20" s="22">
        <v>83328</v>
      </c>
      <c r="E20" s="22">
        <v>83328</v>
      </c>
      <c r="F20" s="54" t="s">
        <v>100</v>
      </c>
      <c r="G20" s="54" t="s">
        <v>100</v>
      </c>
      <c r="H20" s="54" t="s">
        <v>100</v>
      </c>
    </row>
    <row r="21" spans="1:8" ht="12.75">
      <c r="A21" s="11"/>
      <c r="B21" s="13"/>
      <c r="C21" s="12" t="s">
        <v>233</v>
      </c>
      <c r="D21" s="33"/>
      <c r="E21" s="33"/>
      <c r="F21" s="33"/>
      <c r="G21" s="33"/>
      <c r="H21" s="33"/>
    </row>
    <row r="22" spans="1:8" ht="38.25">
      <c r="A22" s="11"/>
      <c r="B22" s="13" t="s">
        <v>234</v>
      </c>
      <c r="C22" s="23" t="s">
        <v>527</v>
      </c>
      <c r="D22" s="33">
        <v>77942</v>
      </c>
      <c r="E22" s="33">
        <v>77942</v>
      </c>
      <c r="F22" s="39" t="s">
        <v>100</v>
      </c>
      <c r="G22" s="39" t="s">
        <v>100</v>
      </c>
      <c r="H22" s="39" t="s">
        <v>100</v>
      </c>
    </row>
    <row r="23" spans="1:8" ht="26.25" customHeight="1">
      <c r="A23" s="11"/>
      <c r="B23" s="13" t="s">
        <v>235</v>
      </c>
      <c r="C23" s="23" t="s">
        <v>416</v>
      </c>
      <c r="D23" s="66">
        <v>5386</v>
      </c>
      <c r="E23" s="66">
        <v>5386</v>
      </c>
      <c r="F23" s="67" t="s">
        <v>100</v>
      </c>
      <c r="G23" s="67" t="s">
        <v>100</v>
      </c>
      <c r="H23" s="67" t="s">
        <v>100</v>
      </c>
    </row>
    <row r="24" spans="1:8" ht="12.75">
      <c r="A24" s="11"/>
      <c r="B24" s="13" t="s">
        <v>59</v>
      </c>
      <c r="C24" s="12" t="s">
        <v>323</v>
      </c>
      <c r="D24" s="22">
        <v>11439</v>
      </c>
      <c r="E24" s="22">
        <v>11439</v>
      </c>
      <c r="F24" s="54" t="s">
        <v>100</v>
      </c>
      <c r="G24" s="54" t="s">
        <v>100</v>
      </c>
      <c r="H24" s="54" t="s">
        <v>100</v>
      </c>
    </row>
    <row r="25" spans="1:8" ht="12.75">
      <c r="A25" s="11"/>
      <c r="B25" s="11"/>
      <c r="C25" s="12" t="s">
        <v>233</v>
      </c>
      <c r="D25" s="33"/>
      <c r="E25" s="33"/>
      <c r="F25" s="33"/>
      <c r="G25" s="33"/>
      <c r="H25" s="33"/>
    </row>
    <row r="26" spans="1:8" ht="12.75">
      <c r="A26" s="11"/>
      <c r="B26" s="13" t="s">
        <v>236</v>
      </c>
      <c r="C26" s="23" t="s">
        <v>318</v>
      </c>
      <c r="D26" s="33">
        <v>10706</v>
      </c>
      <c r="E26" s="33">
        <v>10706</v>
      </c>
      <c r="F26" s="39" t="s">
        <v>100</v>
      </c>
      <c r="G26" s="39" t="s">
        <v>100</v>
      </c>
      <c r="H26" s="39" t="s">
        <v>100</v>
      </c>
    </row>
    <row r="27" spans="1:8" ht="18.75" customHeight="1">
      <c r="A27" s="11"/>
      <c r="B27" s="13" t="s">
        <v>237</v>
      </c>
      <c r="C27" s="23" t="s">
        <v>480</v>
      </c>
      <c r="D27" s="66">
        <v>733</v>
      </c>
      <c r="E27" s="66">
        <v>733</v>
      </c>
      <c r="F27" s="67" t="s">
        <v>100</v>
      </c>
      <c r="G27" s="67" t="s">
        <v>100</v>
      </c>
      <c r="H27" s="67" t="s">
        <v>100</v>
      </c>
    </row>
    <row r="28" spans="1:8" ht="12.75">
      <c r="A28" s="68"/>
      <c r="B28" s="11">
        <v>4210</v>
      </c>
      <c r="C28" s="12" t="s">
        <v>79</v>
      </c>
      <c r="D28" s="33">
        <v>19000</v>
      </c>
      <c r="E28" s="33">
        <v>19000</v>
      </c>
      <c r="F28" s="67" t="s">
        <v>100</v>
      </c>
      <c r="G28" s="67" t="s">
        <v>100</v>
      </c>
      <c r="H28" s="67" t="s">
        <v>100</v>
      </c>
    </row>
    <row r="29" spans="1:8" ht="12.75">
      <c r="A29" s="10"/>
      <c r="B29" s="11">
        <v>4240</v>
      </c>
      <c r="C29" s="12" t="s">
        <v>127</v>
      </c>
      <c r="D29" s="33">
        <v>1500</v>
      </c>
      <c r="E29" s="33">
        <v>1500</v>
      </c>
      <c r="F29" s="67" t="s">
        <v>100</v>
      </c>
      <c r="G29" s="67" t="s">
        <v>100</v>
      </c>
      <c r="H29" s="67" t="s">
        <v>100</v>
      </c>
    </row>
    <row r="30" spans="1:8" ht="12.75">
      <c r="A30" s="10"/>
      <c r="B30" s="11">
        <v>4260</v>
      </c>
      <c r="C30" s="12" t="s">
        <v>80</v>
      </c>
      <c r="D30" s="33">
        <v>5500</v>
      </c>
      <c r="E30" s="33">
        <v>5500</v>
      </c>
      <c r="F30" s="67" t="s">
        <v>100</v>
      </c>
      <c r="G30" s="67" t="s">
        <v>100</v>
      </c>
      <c r="H30" s="67" t="s">
        <v>100</v>
      </c>
    </row>
    <row r="31" spans="1:8" ht="12.75">
      <c r="A31" s="10"/>
      <c r="B31" s="11">
        <v>4270</v>
      </c>
      <c r="C31" s="12" t="s">
        <v>36</v>
      </c>
      <c r="D31" s="33">
        <v>3000</v>
      </c>
      <c r="E31" s="33">
        <v>3000</v>
      </c>
      <c r="F31" s="67" t="s">
        <v>100</v>
      </c>
      <c r="G31" s="67" t="s">
        <v>100</v>
      </c>
      <c r="H31" s="67" t="s">
        <v>100</v>
      </c>
    </row>
    <row r="32" spans="1:8" ht="12.75">
      <c r="A32" s="10"/>
      <c r="B32" s="11">
        <v>4300</v>
      </c>
      <c r="C32" s="12" t="s">
        <v>21</v>
      </c>
      <c r="D32" s="33">
        <v>3181</v>
      </c>
      <c r="E32" s="33">
        <v>3181</v>
      </c>
      <c r="F32" s="67" t="s">
        <v>100</v>
      </c>
      <c r="G32" s="67" t="s">
        <v>100</v>
      </c>
      <c r="H32" s="67" t="s">
        <v>100</v>
      </c>
    </row>
    <row r="33" spans="1:8" ht="12.75">
      <c r="A33" s="10"/>
      <c r="B33" s="11">
        <v>4410</v>
      </c>
      <c r="C33" s="12" t="s">
        <v>72</v>
      </c>
      <c r="D33" s="33">
        <v>1000</v>
      </c>
      <c r="E33" s="33">
        <v>1000</v>
      </c>
      <c r="F33" s="67" t="s">
        <v>100</v>
      </c>
      <c r="G33" s="67" t="s">
        <v>100</v>
      </c>
      <c r="H33" s="67" t="s">
        <v>100</v>
      </c>
    </row>
    <row r="34" spans="1:8" ht="13.5" thickBot="1">
      <c r="A34" s="283"/>
      <c r="B34" s="283">
        <v>4430</v>
      </c>
      <c r="C34" s="293" t="s">
        <v>44</v>
      </c>
      <c r="D34" s="294">
        <v>422</v>
      </c>
      <c r="E34" s="294">
        <v>422</v>
      </c>
      <c r="F34" s="389" t="s">
        <v>100</v>
      </c>
      <c r="G34" s="389" t="s">
        <v>100</v>
      </c>
      <c r="H34" s="389" t="s">
        <v>100</v>
      </c>
    </row>
    <row r="35" spans="1:8" ht="12.75">
      <c r="A35" s="11"/>
      <c r="B35" s="11">
        <v>4440</v>
      </c>
      <c r="C35" s="12" t="s">
        <v>81</v>
      </c>
      <c r="D35" s="22">
        <v>34078</v>
      </c>
      <c r="E35" s="22">
        <v>34078</v>
      </c>
      <c r="F35" s="69" t="s">
        <v>100</v>
      </c>
      <c r="G35" s="69" t="s">
        <v>100</v>
      </c>
      <c r="H35" s="69" t="s">
        <v>100</v>
      </c>
    </row>
    <row r="36" spans="1:8" ht="12.75">
      <c r="A36" s="11"/>
      <c r="B36" s="11"/>
      <c r="C36" s="12" t="s">
        <v>233</v>
      </c>
      <c r="D36" s="33"/>
      <c r="E36" s="33"/>
      <c r="F36" s="39"/>
      <c r="G36" s="39"/>
      <c r="H36" s="39"/>
    </row>
    <row r="37" spans="1:8" ht="12.75">
      <c r="A37" s="11"/>
      <c r="B37" s="13" t="s">
        <v>320</v>
      </c>
      <c r="C37" s="23" t="s">
        <v>543</v>
      </c>
      <c r="D37" s="33">
        <v>24853</v>
      </c>
      <c r="E37" s="33">
        <v>24853</v>
      </c>
      <c r="F37" s="39" t="s">
        <v>100</v>
      </c>
      <c r="G37" s="39" t="s">
        <v>100</v>
      </c>
      <c r="H37" s="39" t="s">
        <v>100</v>
      </c>
    </row>
    <row r="38" spans="1:8" ht="12.75">
      <c r="A38" s="11"/>
      <c r="B38" s="13" t="s">
        <v>321</v>
      </c>
      <c r="C38" s="23" t="s">
        <v>544</v>
      </c>
      <c r="D38" s="33">
        <v>3047</v>
      </c>
      <c r="E38" s="33">
        <v>3047</v>
      </c>
      <c r="F38" s="39" t="s">
        <v>100</v>
      </c>
      <c r="G38" s="39" t="s">
        <v>100</v>
      </c>
      <c r="H38" s="39" t="s">
        <v>100</v>
      </c>
    </row>
    <row r="39" spans="1:8" ht="25.5">
      <c r="A39" s="11"/>
      <c r="B39" s="13" t="s">
        <v>332</v>
      </c>
      <c r="C39" s="23" t="s">
        <v>545</v>
      </c>
      <c r="D39" s="33">
        <v>696</v>
      </c>
      <c r="E39" s="33">
        <v>696</v>
      </c>
      <c r="F39" s="39" t="s">
        <v>100</v>
      </c>
      <c r="G39" s="39" t="s">
        <v>100</v>
      </c>
      <c r="H39" s="39" t="s">
        <v>100</v>
      </c>
    </row>
    <row r="40" spans="1:8" ht="12.75">
      <c r="A40" s="11"/>
      <c r="B40" s="13" t="s">
        <v>335</v>
      </c>
      <c r="C40" s="121" t="s">
        <v>546</v>
      </c>
      <c r="D40" s="33">
        <v>5482</v>
      </c>
      <c r="E40" s="33">
        <v>5482</v>
      </c>
      <c r="F40" s="39"/>
      <c r="G40" s="39"/>
      <c r="H40" s="39"/>
    </row>
    <row r="41" spans="1:8" ht="12.75">
      <c r="A41" s="11"/>
      <c r="B41" s="20"/>
      <c r="C41" s="80" t="s">
        <v>128</v>
      </c>
      <c r="D41" s="51">
        <f>SUM(D28:D35,D24,D20,D17:D19)</f>
        <v>633200</v>
      </c>
      <c r="E41" s="51">
        <f>SUM(E28:E35,E24,E20,E17:E19)</f>
        <v>633200</v>
      </c>
      <c r="F41" s="52" t="s">
        <v>100</v>
      </c>
      <c r="G41" s="52" t="s">
        <v>100</v>
      </c>
      <c r="H41" s="52" t="s">
        <v>100</v>
      </c>
    </row>
    <row r="42" spans="1:8" ht="12.75">
      <c r="A42" s="128">
        <v>80104</v>
      </c>
      <c r="B42" s="11"/>
      <c r="C42" s="27" t="s">
        <v>152</v>
      </c>
      <c r="D42" s="33"/>
      <c r="E42" s="33"/>
      <c r="F42" s="39"/>
      <c r="G42" s="39"/>
      <c r="H42" s="39"/>
    </row>
    <row r="43" spans="1:8" ht="12.75">
      <c r="A43" s="128"/>
      <c r="B43" s="11">
        <v>3020</v>
      </c>
      <c r="C43" s="63" t="s">
        <v>452</v>
      </c>
      <c r="D43" s="33">
        <v>2961</v>
      </c>
      <c r="E43" s="33">
        <v>2961</v>
      </c>
      <c r="F43" s="39" t="s">
        <v>100</v>
      </c>
      <c r="G43" s="39" t="s">
        <v>100</v>
      </c>
      <c r="H43" s="39" t="s">
        <v>100</v>
      </c>
    </row>
    <row r="44" spans="1:8" ht="12.75">
      <c r="A44" s="128"/>
      <c r="B44" s="11">
        <v>4010</v>
      </c>
      <c r="C44" s="63" t="s">
        <v>334</v>
      </c>
      <c r="D44" s="33">
        <v>33966</v>
      </c>
      <c r="E44" s="33">
        <v>33966</v>
      </c>
      <c r="F44" s="39" t="s">
        <v>100</v>
      </c>
      <c r="G44" s="39" t="s">
        <v>100</v>
      </c>
      <c r="H44" s="39" t="s">
        <v>100</v>
      </c>
    </row>
    <row r="45" spans="1:8" ht="12.75">
      <c r="A45" s="128"/>
      <c r="B45" s="11">
        <v>4040</v>
      </c>
      <c r="C45" s="63" t="s">
        <v>78</v>
      </c>
      <c r="D45" s="33">
        <v>2577</v>
      </c>
      <c r="E45" s="33">
        <v>2577</v>
      </c>
      <c r="F45" s="39" t="s">
        <v>100</v>
      </c>
      <c r="G45" s="39" t="s">
        <v>100</v>
      </c>
      <c r="H45" s="39" t="s">
        <v>100</v>
      </c>
    </row>
    <row r="46" spans="1:8" ht="12.75">
      <c r="A46" s="128"/>
      <c r="B46" s="11">
        <v>4110</v>
      </c>
      <c r="C46" s="63" t="s">
        <v>322</v>
      </c>
      <c r="D46" s="34">
        <v>7084</v>
      </c>
      <c r="E46" s="34">
        <v>7084</v>
      </c>
      <c r="F46" s="35" t="s">
        <v>100</v>
      </c>
      <c r="G46" s="35" t="s">
        <v>100</v>
      </c>
      <c r="H46" s="35" t="s">
        <v>100</v>
      </c>
    </row>
    <row r="47" spans="1:8" ht="12.75">
      <c r="A47" s="128"/>
      <c r="B47" s="11"/>
      <c r="C47" s="63" t="s">
        <v>233</v>
      </c>
      <c r="D47" s="33"/>
      <c r="E47" s="33"/>
      <c r="F47" s="39"/>
      <c r="G47" s="39"/>
      <c r="H47" s="39"/>
    </row>
    <row r="48" spans="1:8" ht="12.75">
      <c r="A48" s="128"/>
      <c r="B48" s="13" t="s">
        <v>234</v>
      </c>
      <c r="C48" s="100" t="s">
        <v>368</v>
      </c>
      <c r="D48" s="33">
        <v>6563</v>
      </c>
      <c r="E48" s="33">
        <v>6563</v>
      </c>
      <c r="F48" s="39" t="s">
        <v>100</v>
      </c>
      <c r="G48" s="39" t="s">
        <v>100</v>
      </c>
      <c r="H48" s="39" t="s">
        <v>100</v>
      </c>
    </row>
    <row r="49" spans="1:8" ht="12.75">
      <c r="A49" s="128"/>
      <c r="B49" s="13" t="s">
        <v>235</v>
      </c>
      <c r="C49" s="100" t="s">
        <v>450</v>
      </c>
      <c r="D49" s="33">
        <v>521</v>
      </c>
      <c r="E49" s="33">
        <v>521</v>
      </c>
      <c r="F49" s="39" t="s">
        <v>100</v>
      </c>
      <c r="G49" s="39" t="s">
        <v>100</v>
      </c>
      <c r="H49" s="39" t="s">
        <v>100</v>
      </c>
    </row>
    <row r="50" spans="1:8" ht="12.75">
      <c r="A50" s="128"/>
      <c r="B50" s="13"/>
      <c r="C50" s="100"/>
      <c r="D50" s="33"/>
      <c r="E50" s="33"/>
      <c r="F50" s="39"/>
      <c r="G50" s="39"/>
      <c r="H50" s="39"/>
    </row>
    <row r="51" spans="1:8" ht="12.75">
      <c r="A51" s="128"/>
      <c r="B51" s="13" t="s">
        <v>59</v>
      </c>
      <c r="C51" s="100" t="s">
        <v>337</v>
      </c>
      <c r="D51" s="34">
        <v>966</v>
      </c>
      <c r="E51" s="34">
        <v>966</v>
      </c>
      <c r="F51" s="35" t="s">
        <v>100</v>
      </c>
      <c r="G51" s="35" t="s">
        <v>100</v>
      </c>
      <c r="H51" s="35" t="s">
        <v>100</v>
      </c>
    </row>
    <row r="52" spans="1:8" ht="12.75">
      <c r="A52" s="128"/>
      <c r="B52" s="13"/>
      <c r="C52" s="100" t="s">
        <v>233</v>
      </c>
      <c r="D52" s="33"/>
      <c r="E52" s="33"/>
      <c r="F52" s="39"/>
      <c r="G52" s="39"/>
      <c r="H52" s="39"/>
    </row>
    <row r="53" spans="1:8" ht="12.75">
      <c r="A53" s="128"/>
      <c r="B53" s="13" t="s">
        <v>236</v>
      </c>
      <c r="C53" s="100" t="s">
        <v>318</v>
      </c>
      <c r="D53" s="33">
        <v>894</v>
      </c>
      <c r="E53" s="33">
        <v>894</v>
      </c>
      <c r="F53" s="39" t="s">
        <v>100</v>
      </c>
      <c r="G53" s="39" t="s">
        <v>100</v>
      </c>
      <c r="H53" s="39" t="s">
        <v>100</v>
      </c>
    </row>
    <row r="54" spans="1:8" ht="12.75">
      <c r="A54" s="128"/>
      <c r="B54" s="13" t="s">
        <v>326</v>
      </c>
      <c r="C54" s="100" t="s">
        <v>480</v>
      </c>
      <c r="D54" s="33">
        <v>72</v>
      </c>
      <c r="E54" s="33">
        <v>72</v>
      </c>
      <c r="F54" s="39" t="s">
        <v>100</v>
      </c>
      <c r="G54" s="39" t="s">
        <v>100</v>
      </c>
      <c r="H54" s="39" t="s">
        <v>100</v>
      </c>
    </row>
    <row r="55" spans="1:8" ht="12.75">
      <c r="A55" s="128"/>
      <c r="B55" s="13"/>
      <c r="C55" s="100"/>
      <c r="D55" s="33"/>
      <c r="E55" s="33"/>
      <c r="F55" s="39"/>
      <c r="G55" s="39"/>
      <c r="H55" s="39"/>
    </row>
    <row r="56" spans="1:8" ht="12.75">
      <c r="A56" s="128"/>
      <c r="B56" s="11">
        <v>4440</v>
      </c>
      <c r="C56" s="12" t="s">
        <v>81</v>
      </c>
      <c r="D56" s="34">
        <v>1946</v>
      </c>
      <c r="E56" s="34">
        <v>1946</v>
      </c>
      <c r="F56" s="35" t="s">
        <v>100</v>
      </c>
      <c r="G56" s="35" t="s">
        <v>100</v>
      </c>
      <c r="H56" s="35" t="s">
        <v>100</v>
      </c>
    </row>
    <row r="57" spans="1:8" ht="12" customHeight="1">
      <c r="A57" s="73"/>
      <c r="B57" s="11"/>
      <c r="C57" s="12" t="s">
        <v>233</v>
      </c>
      <c r="D57" s="33"/>
      <c r="E57" s="33"/>
      <c r="F57" s="33"/>
      <c r="G57" s="33"/>
      <c r="H57" s="33"/>
    </row>
    <row r="58" spans="1:8" ht="14.25" customHeight="1">
      <c r="A58" s="73"/>
      <c r="B58" s="13" t="s">
        <v>320</v>
      </c>
      <c r="C58" s="23" t="s">
        <v>547</v>
      </c>
      <c r="D58" s="33">
        <v>1946</v>
      </c>
      <c r="E58" s="33">
        <v>1946</v>
      </c>
      <c r="F58" s="39" t="s">
        <v>100</v>
      </c>
      <c r="G58" s="39" t="s">
        <v>100</v>
      </c>
      <c r="H58" s="39" t="s">
        <v>100</v>
      </c>
    </row>
    <row r="59" spans="1:8" ht="12" customHeight="1">
      <c r="A59" s="73"/>
      <c r="B59" s="20"/>
      <c r="C59" s="81" t="s">
        <v>130</v>
      </c>
      <c r="D59" s="266">
        <f>SUM(D43:D46,D51,D56)</f>
        <v>49500</v>
      </c>
      <c r="E59" s="266">
        <f>SUM(E43:E46,E51,E56)</f>
        <v>49500</v>
      </c>
      <c r="F59" s="267"/>
      <c r="G59" s="267"/>
      <c r="H59" s="267"/>
    </row>
    <row r="60" spans="1:8" ht="12" customHeight="1">
      <c r="A60" s="128">
        <v>80113</v>
      </c>
      <c r="B60" s="11"/>
      <c r="C60" s="338" t="s">
        <v>338</v>
      </c>
      <c r="D60" s="33"/>
      <c r="E60" s="33"/>
      <c r="F60" s="39"/>
      <c r="G60" s="39"/>
      <c r="H60" s="39"/>
    </row>
    <row r="61" spans="1:8" ht="12.75">
      <c r="A61" s="73"/>
      <c r="B61" s="11">
        <v>4300</v>
      </c>
      <c r="C61" s="12" t="s">
        <v>21</v>
      </c>
      <c r="D61" s="33">
        <v>57000</v>
      </c>
      <c r="E61" s="33">
        <v>57000</v>
      </c>
      <c r="F61" s="39" t="s">
        <v>100</v>
      </c>
      <c r="G61" s="39" t="s">
        <v>100</v>
      </c>
      <c r="H61" s="39" t="s">
        <v>100</v>
      </c>
    </row>
    <row r="62" spans="1:8" ht="12.75">
      <c r="A62" s="128">
        <v>80146</v>
      </c>
      <c r="B62" s="70"/>
      <c r="C62" s="47" t="s">
        <v>135</v>
      </c>
      <c r="D62" s="48"/>
      <c r="E62" s="48"/>
      <c r="F62" s="48"/>
      <c r="G62" s="48"/>
      <c r="H62" s="48"/>
    </row>
    <row r="63" spans="1:8" ht="12.75">
      <c r="A63" s="11"/>
      <c r="B63" s="11">
        <v>4300</v>
      </c>
      <c r="C63" s="12" t="s">
        <v>21</v>
      </c>
      <c r="D63" s="33">
        <v>600</v>
      </c>
      <c r="E63" s="33">
        <v>600</v>
      </c>
      <c r="F63" s="39" t="s">
        <v>100</v>
      </c>
      <c r="G63" s="39" t="s">
        <v>100</v>
      </c>
      <c r="H63" s="39" t="s">
        <v>100</v>
      </c>
    </row>
    <row r="64" spans="1:8" ht="12.75">
      <c r="A64" s="11"/>
      <c r="B64" s="11" t="s">
        <v>70</v>
      </c>
      <c r="C64" s="12" t="s">
        <v>72</v>
      </c>
      <c r="D64" s="33">
        <v>3500</v>
      </c>
      <c r="E64" s="33">
        <v>3500</v>
      </c>
      <c r="F64" s="39" t="s">
        <v>100</v>
      </c>
      <c r="G64" s="39" t="s">
        <v>100</v>
      </c>
      <c r="H64" s="39" t="s">
        <v>100</v>
      </c>
    </row>
    <row r="65" spans="1:8" ht="12.75">
      <c r="A65" s="9"/>
      <c r="B65" s="312"/>
      <c r="C65" s="80" t="s">
        <v>136</v>
      </c>
      <c r="D65" s="51">
        <f>SUM(D63:D64)</f>
        <v>4100</v>
      </c>
      <c r="E65" s="51">
        <f>SUM(E63:E64)</f>
        <v>4100</v>
      </c>
      <c r="F65" s="52" t="s">
        <v>100</v>
      </c>
      <c r="G65" s="52" t="s">
        <v>100</v>
      </c>
      <c r="H65" s="52" t="s">
        <v>100</v>
      </c>
    </row>
    <row r="66" spans="1:8" ht="12.75">
      <c r="A66" s="61"/>
      <c r="B66" s="62"/>
      <c r="C66" s="25" t="s">
        <v>137</v>
      </c>
      <c r="D66" s="37">
        <f>SUM(D65,D61,D41,D59)</f>
        <v>743800</v>
      </c>
      <c r="E66" s="37">
        <f>SUM(E65,E61,E41,E59)</f>
        <v>743800</v>
      </c>
      <c r="F66" s="38" t="s">
        <v>100</v>
      </c>
      <c r="G66" s="38" t="s">
        <v>100</v>
      </c>
      <c r="H66" s="38" t="s">
        <v>100</v>
      </c>
    </row>
    <row r="67" spans="1:8" ht="12.75">
      <c r="A67" s="109">
        <v>854</v>
      </c>
      <c r="B67" s="4"/>
      <c r="C67" s="122" t="s">
        <v>149</v>
      </c>
      <c r="D67" s="33"/>
      <c r="E67" s="33"/>
      <c r="F67" s="33"/>
      <c r="G67" s="33"/>
      <c r="H67" s="33"/>
    </row>
    <row r="68" spans="1:8" ht="12.75">
      <c r="A68" s="128">
        <v>85401</v>
      </c>
      <c r="B68" s="11"/>
      <c r="C68" s="15" t="s">
        <v>150</v>
      </c>
      <c r="D68" s="33"/>
      <c r="E68" s="33"/>
      <c r="F68" s="33"/>
      <c r="G68" s="33"/>
      <c r="H68" s="33"/>
    </row>
    <row r="69" spans="1:8" ht="12.75">
      <c r="A69" s="68"/>
      <c r="B69" s="11">
        <v>3020</v>
      </c>
      <c r="C69" s="12" t="s">
        <v>452</v>
      </c>
      <c r="D69" s="33">
        <v>2362</v>
      </c>
      <c r="E69" s="33">
        <v>2362</v>
      </c>
      <c r="F69" s="39" t="s">
        <v>100</v>
      </c>
      <c r="G69" s="39" t="s">
        <v>100</v>
      </c>
      <c r="H69" s="39" t="s">
        <v>100</v>
      </c>
    </row>
    <row r="70" spans="1:8" ht="12.75">
      <c r="A70" s="68"/>
      <c r="B70" s="11">
        <v>4010</v>
      </c>
      <c r="C70" s="12" t="s">
        <v>334</v>
      </c>
      <c r="D70" s="33">
        <v>26934</v>
      </c>
      <c r="E70" s="33">
        <v>26934</v>
      </c>
      <c r="F70" s="39" t="s">
        <v>100</v>
      </c>
      <c r="G70" s="39" t="s">
        <v>100</v>
      </c>
      <c r="H70" s="39" t="s">
        <v>100</v>
      </c>
    </row>
    <row r="71" spans="1:8" ht="12.75">
      <c r="A71" s="68"/>
      <c r="B71" s="11">
        <v>4040</v>
      </c>
      <c r="C71" s="12" t="s">
        <v>78</v>
      </c>
      <c r="D71" s="33">
        <v>2149</v>
      </c>
      <c r="E71" s="33">
        <v>2149</v>
      </c>
      <c r="F71" s="39" t="s">
        <v>100</v>
      </c>
      <c r="G71" s="39" t="s">
        <v>100</v>
      </c>
      <c r="H71" s="39" t="s">
        <v>100</v>
      </c>
    </row>
    <row r="72" spans="1:8" ht="12.75">
      <c r="A72" s="11"/>
      <c r="B72" s="11" t="s">
        <v>58</v>
      </c>
      <c r="C72" s="12" t="s">
        <v>245</v>
      </c>
      <c r="D72" s="22">
        <v>5642</v>
      </c>
      <c r="E72" s="22">
        <v>5642</v>
      </c>
      <c r="F72" s="54" t="s">
        <v>100</v>
      </c>
      <c r="G72" s="54" t="s">
        <v>100</v>
      </c>
      <c r="H72" s="54" t="s">
        <v>100</v>
      </c>
    </row>
    <row r="73" spans="1:8" ht="12.75" customHeight="1">
      <c r="A73" s="11"/>
      <c r="B73" s="13"/>
      <c r="C73" s="12" t="s">
        <v>233</v>
      </c>
      <c r="D73" s="33"/>
      <c r="E73" s="33"/>
      <c r="F73" s="33"/>
      <c r="G73" s="33"/>
      <c r="H73" s="33"/>
    </row>
    <row r="74" spans="1:8" ht="12.75">
      <c r="A74" s="11"/>
      <c r="B74" s="13" t="s">
        <v>234</v>
      </c>
      <c r="C74" s="23" t="s">
        <v>368</v>
      </c>
      <c r="D74" s="33">
        <v>5210</v>
      </c>
      <c r="E74" s="33">
        <v>5210</v>
      </c>
      <c r="F74" s="39" t="s">
        <v>100</v>
      </c>
      <c r="G74" s="39" t="s">
        <v>100</v>
      </c>
      <c r="H74" s="39" t="s">
        <v>100</v>
      </c>
    </row>
    <row r="75" spans="1:8" ht="16.5" customHeight="1" thickBot="1">
      <c r="A75" s="283"/>
      <c r="B75" s="274" t="s">
        <v>235</v>
      </c>
      <c r="C75" s="303" t="s">
        <v>450</v>
      </c>
      <c r="D75" s="390">
        <v>432</v>
      </c>
      <c r="E75" s="390">
        <v>432</v>
      </c>
      <c r="F75" s="389" t="s">
        <v>100</v>
      </c>
      <c r="G75" s="389" t="s">
        <v>100</v>
      </c>
      <c r="H75" s="389" t="s">
        <v>100</v>
      </c>
    </row>
    <row r="76" spans="1:8" ht="12.75">
      <c r="A76" s="11"/>
      <c r="B76" s="13" t="s">
        <v>59</v>
      </c>
      <c r="C76" s="12" t="s">
        <v>323</v>
      </c>
      <c r="D76" s="22">
        <v>767</v>
      </c>
      <c r="E76" s="22">
        <v>767</v>
      </c>
      <c r="F76" s="54" t="s">
        <v>100</v>
      </c>
      <c r="G76" s="54" t="s">
        <v>100</v>
      </c>
      <c r="H76" s="54" t="s">
        <v>100</v>
      </c>
    </row>
    <row r="77" spans="1:8" ht="15" customHeight="1">
      <c r="A77" s="11"/>
      <c r="B77" s="11"/>
      <c r="C77" s="12" t="s">
        <v>233</v>
      </c>
      <c r="D77" s="33"/>
      <c r="E77" s="33"/>
      <c r="F77" s="33"/>
      <c r="G77" s="33"/>
      <c r="H77" s="33"/>
    </row>
    <row r="78" spans="1:8" ht="12.75">
      <c r="A78" s="11"/>
      <c r="B78" s="13" t="s">
        <v>236</v>
      </c>
      <c r="C78" s="23" t="s">
        <v>318</v>
      </c>
      <c r="D78" s="33">
        <v>707</v>
      </c>
      <c r="E78" s="33">
        <v>707</v>
      </c>
      <c r="F78" s="39" t="s">
        <v>100</v>
      </c>
      <c r="G78" s="39" t="s">
        <v>100</v>
      </c>
      <c r="H78" s="39" t="s">
        <v>100</v>
      </c>
    </row>
    <row r="79" spans="1:8" ht="15.75" customHeight="1">
      <c r="A79" s="11"/>
      <c r="B79" s="13" t="s">
        <v>237</v>
      </c>
      <c r="C79" s="23" t="s">
        <v>480</v>
      </c>
      <c r="D79" s="66">
        <v>60</v>
      </c>
      <c r="E79" s="66">
        <v>60</v>
      </c>
      <c r="F79" s="67" t="s">
        <v>100</v>
      </c>
      <c r="G79" s="67" t="s">
        <v>100</v>
      </c>
      <c r="H79" s="67" t="s">
        <v>100</v>
      </c>
    </row>
    <row r="80" spans="1:8" ht="12.75">
      <c r="A80" s="11"/>
      <c r="B80" s="11">
        <v>4440</v>
      </c>
      <c r="C80" s="12" t="s">
        <v>81</v>
      </c>
      <c r="D80" s="22">
        <v>1946</v>
      </c>
      <c r="E80" s="22">
        <v>1946</v>
      </c>
      <c r="F80" s="69" t="s">
        <v>100</v>
      </c>
      <c r="G80" s="69" t="s">
        <v>100</v>
      </c>
      <c r="H80" s="69" t="s">
        <v>100</v>
      </c>
    </row>
    <row r="81" spans="1:8" ht="12.75">
      <c r="A81" s="11"/>
      <c r="B81" s="11"/>
      <c r="C81" s="12" t="s">
        <v>233</v>
      </c>
      <c r="D81" s="33"/>
      <c r="E81" s="33"/>
      <c r="F81" s="39"/>
      <c r="G81" s="39"/>
      <c r="H81" s="39"/>
    </row>
    <row r="82" spans="1:8" ht="12.75">
      <c r="A82" s="11"/>
      <c r="B82" s="13" t="s">
        <v>320</v>
      </c>
      <c r="C82" s="23" t="s">
        <v>548</v>
      </c>
      <c r="D82" s="33">
        <v>1946</v>
      </c>
      <c r="E82" s="33">
        <v>1946</v>
      </c>
      <c r="F82" s="39"/>
      <c r="G82" s="39"/>
      <c r="H82" s="39"/>
    </row>
    <row r="83" spans="1:8" ht="13.5" thickBot="1">
      <c r="A83" s="304"/>
      <c r="B83" s="270"/>
      <c r="C83" s="31" t="s">
        <v>155</v>
      </c>
      <c r="D83" s="42">
        <f>SUM(D80:D80,D76,D69:D72)</f>
        <v>39800</v>
      </c>
      <c r="E83" s="42">
        <f>SUM(E80:E80,E76,E69:E72)</f>
        <v>39800</v>
      </c>
      <c r="F83" s="43" t="s">
        <v>100</v>
      </c>
      <c r="G83" s="43" t="s">
        <v>100</v>
      </c>
      <c r="H83" s="43" t="s">
        <v>100</v>
      </c>
    </row>
    <row r="84" spans="1:8" ht="19.5" thickBot="1">
      <c r="A84" s="210"/>
      <c r="B84" s="355"/>
      <c r="C84" s="212" t="s">
        <v>223</v>
      </c>
      <c r="D84" s="213">
        <f>SUM(D83,D66)</f>
        <v>783600</v>
      </c>
      <c r="E84" s="213">
        <f>SUM(E83,E66)</f>
        <v>783600</v>
      </c>
      <c r="F84" s="356" t="s">
        <v>100</v>
      </c>
      <c r="G84" s="356" t="s">
        <v>100</v>
      </c>
      <c r="H84" s="357" t="s">
        <v>100</v>
      </c>
    </row>
  </sheetData>
  <mergeCells count="9">
    <mergeCell ref="E11:H12"/>
    <mergeCell ref="A12:A13"/>
    <mergeCell ref="G1:H1"/>
    <mergeCell ref="B11:B13"/>
    <mergeCell ref="C11:C13"/>
    <mergeCell ref="D11:D13"/>
    <mergeCell ref="G2:H2"/>
    <mergeCell ref="G3:H3"/>
    <mergeCell ref="G4:H4"/>
  </mergeCells>
  <printOptions horizontalCentered="1"/>
  <pageMargins left="0.19" right="0.55" top="0.6" bottom="0.2755905511811024" header="0.31496062992125984" footer="0.1968503937007874"/>
  <pageSetup fitToHeight="3" horizontalDpi="360" verticalDpi="360" orientation="landscape" paperSize="9" scale="88" r:id="rId2"/>
  <headerFooter alignWithMargins="0">
    <oddHeader>&amp;C- &amp;P -</oddHeader>
  </headerFooter>
  <rowBreaks count="2" manualBreakCount="2">
    <brk id="34" max="7" man="1"/>
    <brk id="75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H98"/>
  <sheetViews>
    <sheetView showGridLines="0" zoomScaleSheetLayoutView="100" workbookViewId="0" topLeftCell="A1">
      <selection activeCell="G2" sqref="G2:H2"/>
    </sheetView>
  </sheetViews>
  <sheetFormatPr defaultColWidth="9.140625" defaultRowHeight="12.75"/>
  <cols>
    <col min="3" max="3" width="49.7109375" style="0" customWidth="1"/>
    <col min="4" max="4" width="13.28125" style="0" customWidth="1"/>
    <col min="5" max="8" width="14.7109375" style="0" customWidth="1"/>
  </cols>
  <sheetData>
    <row r="1" spans="7:8" ht="12.75">
      <c r="G1" s="116" t="s">
        <v>260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9" spans="1:8" ht="12.75">
      <c r="A9" s="2" t="s">
        <v>181</v>
      </c>
      <c r="B9" s="475" t="s">
        <v>1</v>
      </c>
      <c r="C9" s="475" t="s">
        <v>2</v>
      </c>
      <c r="D9" s="475" t="s">
        <v>182</v>
      </c>
      <c r="E9" s="475" t="s">
        <v>4</v>
      </c>
      <c r="F9" s="475"/>
      <c r="G9" s="475"/>
      <c r="H9" s="475"/>
    </row>
    <row r="10" spans="1:8" ht="96">
      <c r="A10" s="2" t="s">
        <v>5</v>
      </c>
      <c r="B10" s="475"/>
      <c r="C10" s="475"/>
      <c r="D10" s="475"/>
      <c r="E10" s="3" t="s">
        <v>183</v>
      </c>
      <c r="F10" s="3" t="s">
        <v>184</v>
      </c>
      <c r="G10" s="3" t="s">
        <v>185</v>
      </c>
      <c r="H10" s="3" t="s">
        <v>186</v>
      </c>
    </row>
    <row r="11" spans="1:8" ht="12.75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</row>
    <row r="12" spans="1:8" ht="12.75">
      <c r="A12" s="109" t="s">
        <v>123</v>
      </c>
      <c r="B12" s="360"/>
      <c r="C12" s="122" t="s">
        <v>125</v>
      </c>
      <c r="D12" s="32"/>
      <c r="E12" s="32"/>
      <c r="F12" s="32"/>
      <c r="G12" s="32"/>
      <c r="H12" s="32"/>
    </row>
    <row r="13" spans="1:8" ht="12.75">
      <c r="A13" s="472">
        <v>80101</v>
      </c>
      <c r="B13" s="11"/>
      <c r="C13" s="15" t="s">
        <v>126</v>
      </c>
      <c r="D13" s="33"/>
      <c r="E13" s="33"/>
      <c r="F13" s="33"/>
      <c r="G13" s="33"/>
      <c r="H13" s="33"/>
    </row>
    <row r="14" spans="1:8" ht="25.5">
      <c r="A14" s="472"/>
      <c r="B14" s="13" t="s">
        <v>273</v>
      </c>
      <c r="C14" s="12" t="s">
        <v>535</v>
      </c>
      <c r="D14" s="33">
        <v>2500</v>
      </c>
      <c r="E14" s="33">
        <v>2500</v>
      </c>
      <c r="F14" s="39" t="s">
        <v>100</v>
      </c>
      <c r="G14" s="39" t="s">
        <v>100</v>
      </c>
      <c r="H14" s="39" t="s">
        <v>100</v>
      </c>
    </row>
    <row r="15" spans="1:8" ht="12.75">
      <c r="A15" s="9"/>
      <c r="B15" s="18" t="s">
        <v>275</v>
      </c>
      <c r="C15" s="361" t="s">
        <v>350</v>
      </c>
      <c r="D15" s="34">
        <v>400</v>
      </c>
      <c r="E15" s="34">
        <v>400</v>
      </c>
      <c r="F15" s="35" t="s">
        <v>100</v>
      </c>
      <c r="G15" s="35" t="s">
        <v>100</v>
      </c>
      <c r="H15" s="35" t="s">
        <v>100</v>
      </c>
    </row>
    <row r="16" spans="1:8" ht="13.5" thickBot="1">
      <c r="A16" s="79"/>
      <c r="B16" s="126"/>
      <c r="C16" s="363" t="s">
        <v>137</v>
      </c>
      <c r="D16" s="364">
        <f>SUM(D14:D15)</f>
        <v>2900</v>
      </c>
      <c r="E16" s="364">
        <f>SUM(E14:E15)</f>
        <v>2900</v>
      </c>
      <c r="F16" s="39" t="s">
        <v>100</v>
      </c>
      <c r="G16" s="39" t="s">
        <v>100</v>
      </c>
      <c r="H16" s="39" t="s">
        <v>100</v>
      </c>
    </row>
    <row r="17" spans="1:8" ht="19.5" thickBot="1">
      <c r="A17" s="210"/>
      <c r="B17" s="355"/>
      <c r="C17" s="212" t="s">
        <v>223</v>
      </c>
      <c r="D17" s="365">
        <f>SUM(D14:D15)</f>
        <v>2900</v>
      </c>
      <c r="E17" s="213">
        <f>SUM(E14:E15)</f>
        <v>2900</v>
      </c>
      <c r="F17" s="356" t="s">
        <v>100</v>
      </c>
      <c r="G17" s="356" t="s">
        <v>100</v>
      </c>
      <c r="H17" s="357" t="s">
        <v>100</v>
      </c>
    </row>
    <row r="21" spans="1:8" ht="12.75">
      <c r="A21" s="2" t="s">
        <v>0</v>
      </c>
      <c r="B21" s="475" t="s">
        <v>1</v>
      </c>
      <c r="C21" s="475" t="s">
        <v>2</v>
      </c>
      <c r="D21" s="475" t="s">
        <v>3</v>
      </c>
      <c r="E21" s="475" t="s">
        <v>4</v>
      </c>
      <c r="F21" s="475"/>
      <c r="G21" s="475"/>
      <c r="H21" s="475"/>
    </row>
    <row r="22" spans="1:8" ht="12.75">
      <c r="A22" s="475" t="s">
        <v>5</v>
      </c>
      <c r="B22" s="475"/>
      <c r="C22" s="475"/>
      <c r="D22" s="475"/>
      <c r="E22" s="475"/>
      <c r="F22" s="475"/>
      <c r="G22" s="475"/>
      <c r="H22" s="475"/>
    </row>
    <row r="23" spans="1:8" ht="96">
      <c r="A23" s="475"/>
      <c r="B23" s="475"/>
      <c r="C23" s="475"/>
      <c r="D23" s="475"/>
      <c r="E23" s="3" t="s">
        <v>6</v>
      </c>
      <c r="F23" s="3" t="s">
        <v>7</v>
      </c>
      <c r="G23" s="3" t="s">
        <v>8</v>
      </c>
      <c r="H23" s="3" t="s">
        <v>9</v>
      </c>
    </row>
    <row r="24" spans="1:8" ht="12.75">
      <c r="A24" s="2" t="s">
        <v>10</v>
      </c>
      <c r="B24" s="2" t="s">
        <v>11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16</v>
      </c>
      <c r="H24" s="2" t="s">
        <v>17</v>
      </c>
    </row>
    <row r="25" spans="1:8" ht="12.75">
      <c r="A25" s="109" t="s">
        <v>123</v>
      </c>
      <c r="B25" s="4"/>
      <c r="C25" s="122" t="s">
        <v>125</v>
      </c>
      <c r="D25" s="33"/>
      <c r="E25" s="33"/>
      <c r="F25" s="33"/>
      <c r="G25" s="33"/>
      <c r="H25" s="33"/>
    </row>
    <row r="26" spans="1:8" ht="12.75">
      <c r="A26" s="128" t="s">
        <v>124</v>
      </c>
      <c r="B26" s="11"/>
      <c r="C26" s="15" t="s">
        <v>126</v>
      </c>
      <c r="D26" s="33"/>
      <c r="E26" s="33"/>
      <c r="F26" s="33"/>
      <c r="G26" s="33"/>
      <c r="H26" s="33"/>
    </row>
    <row r="27" spans="1:8" ht="12.75">
      <c r="A27" s="11"/>
      <c r="B27" s="11" t="s">
        <v>75</v>
      </c>
      <c r="C27" s="12" t="s">
        <v>452</v>
      </c>
      <c r="D27" s="33">
        <v>35100</v>
      </c>
      <c r="E27" s="33">
        <v>35100</v>
      </c>
      <c r="F27" s="39" t="s">
        <v>100</v>
      </c>
      <c r="G27" s="39" t="s">
        <v>100</v>
      </c>
      <c r="H27" s="39" t="s">
        <v>100</v>
      </c>
    </row>
    <row r="28" spans="1:8" ht="12.75">
      <c r="A28" s="11"/>
      <c r="B28" s="11" t="s">
        <v>57</v>
      </c>
      <c r="C28" s="12" t="s">
        <v>334</v>
      </c>
      <c r="D28" s="33">
        <v>650922</v>
      </c>
      <c r="E28" s="33">
        <v>650922</v>
      </c>
      <c r="F28" s="39" t="s">
        <v>100</v>
      </c>
      <c r="G28" s="39" t="s">
        <v>100</v>
      </c>
      <c r="H28" s="39" t="s">
        <v>100</v>
      </c>
    </row>
    <row r="29" spans="1:8" ht="13.5" thickBot="1">
      <c r="A29" s="283"/>
      <c r="B29" s="283" t="s">
        <v>76</v>
      </c>
      <c r="C29" s="293" t="s">
        <v>78</v>
      </c>
      <c r="D29" s="294">
        <v>51018</v>
      </c>
      <c r="E29" s="294">
        <v>51018</v>
      </c>
      <c r="F29" s="295" t="s">
        <v>100</v>
      </c>
      <c r="G29" s="295" t="s">
        <v>100</v>
      </c>
      <c r="H29" s="295" t="s">
        <v>100</v>
      </c>
    </row>
    <row r="30" spans="1:8" ht="12.75">
      <c r="A30" s="11"/>
      <c r="B30" s="11" t="s">
        <v>58</v>
      </c>
      <c r="C30" s="12" t="s">
        <v>322</v>
      </c>
      <c r="D30" s="22">
        <v>131435</v>
      </c>
      <c r="E30" s="22">
        <v>131435</v>
      </c>
      <c r="F30" s="54" t="s">
        <v>100</v>
      </c>
      <c r="G30" s="54" t="s">
        <v>100</v>
      </c>
      <c r="H30" s="54" t="s">
        <v>100</v>
      </c>
    </row>
    <row r="31" spans="1:8" ht="12.75">
      <c r="A31" s="11"/>
      <c r="B31" s="13"/>
      <c r="C31" s="12" t="s">
        <v>233</v>
      </c>
      <c r="D31" s="33"/>
      <c r="E31" s="33"/>
      <c r="F31" s="33"/>
      <c r="G31" s="33"/>
      <c r="H31" s="33"/>
    </row>
    <row r="32" spans="1:8" ht="38.25">
      <c r="A32" s="11"/>
      <c r="B32" s="13" t="s">
        <v>234</v>
      </c>
      <c r="C32" s="23" t="s">
        <v>527</v>
      </c>
      <c r="D32" s="33">
        <v>125560</v>
      </c>
      <c r="E32" s="33">
        <v>125560</v>
      </c>
      <c r="F32" s="39" t="s">
        <v>100</v>
      </c>
      <c r="G32" s="39" t="s">
        <v>100</v>
      </c>
      <c r="H32" s="39" t="s">
        <v>100</v>
      </c>
    </row>
    <row r="33" spans="1:8" ht="18.75" customHeight="1">
      <c r="A33" s="11"/>
      <c r="B33" s="13" t="s">
        <v>235</v>
      </c>
      <c r="C33" s="23" t="s">
        <v>416</v>
      </c>
      <c r="D33" s="66">
        <v>5875</v>
      </c>
      <c r="E33" s="66">
        <v>5875</v>
      </c>
      <c r="F33" s="67" t="s">
        <v>100</v>
      </c>
      <c r="G33" s="67" t="s">
        <v>100</v>
      </c>
      <c r="H33" s="67" t="s">
        <v>100</v>
      </c>
    </row>
    <row r="34" spans="1:8" ht="12.75">
      <c r="A34" s="11"/>
      <c r="B34" s="13" t="s">
        <v>59</v>
      </c>
      <c r="C34" s="12" t="s">
        <v>323</v>
      </c>
      <c r="D34" s="22">
        <v>17895</v>
      </c>
      <c r="E34" s="22">
        <v>17895</v>
      </c>
      <c r="F34" s="54" t="s">
        <v>100</v>
      </c>
      <c r="G34" s="54" t="s">
        <v>100</v>
      </c>
      <c r="H34" s="54" t="s">
        <v>100</v>
      </c>
    </row>
    <row r="35" spans="1:8" ht="12.75">
      <c r="A35" s="11"/>
      <c r="B35" s="11"/>
      <c r="C35" s="12" t="s">
        <v>233</v>
      </c>
      <c r="D35" s="33"/>
      <c r="E35" s="33"/>
      <c r="F35" s="33"/>
      <c r="G35" s="33"/>
      <c r="H35" s="33"/>
    </row>
    <row r="36" spans="1:8" ht="12.75">
      <c r="A36" s="11"/>
      <c r="B36" s="13" t="s">
        <v>236</v>
      </c>
      <c r="C36" s="23" t="s">
        <v>318</v>
      </c>
      <c r="D36" s="33">
        <v>17100</v>
      </c>
      <c r="E36" s="33">
        <v>17100</v>
      </c>
      <c r="F36" s="39" t="s">
        <v>100</v>
      </c>
      <c r="G36" s="39" t="s">
        <v>100</v>
      </c>
      <c r="H36" s="39" t="s">
        <v>100</v>
      </c>
    </row>
    <row r="37" spans="1:8" ht="18.75" customHeight="1">
      <c r="A37" s="11"/>
      <c r="B37" s="13" t="s">
        <v>237</v>
      </c>
      <c r="C37" s="23" t="s">
        <v>451</v>
      </c>
      <c r="D37" s="66">
        <v>795</v>
      </c>
      <c r="E37" s="66">
        <v>795</v>
      </c>
      <c r="F37" s="67" t="s">
        <v>100</v>
      </c>
      <c r="G37" s="67" t="s">
        <v>100</v>
      </c>
      <c r="H37" s="67" t="s">
        <v>100</v>
      </c>
    </row>
    <row r="38" spans="1:8" ht="11.25" customHeight="1">
      <c r="A38" s="79"/>
      <c r="B38" s="13" t="s">
        <v>419</v>
      </c>
      <c r="C38" s="23" t="s">
        <v>420</v>
      </c>
      <c r="D38" s="66">
        <v>400</v>
      </c>
      <c r="E38" s="66">
        <v>400</v>
      </c>
      <c r="F38" s="67" t="s">
        <v>100</v>
      </c>
      <c r="G38" s="67" t="s">
        <v>100</v>
      </c>
      <c r="H38" s="67" t="s">
        <v>100</v>
      </c>
    </row>
    <row r="39" spans="1:8" ht="12.75">
      <c r="A39" s="68"/>
      <c r="B39" s="11">
        <v>4210</v>
      </c>
      <c r="C39" s="12" t="s">
        <v>79</v>
      </c>
      <c r="D39" s="33">
        <v>15030</v>
      </c>
      <c r="E39" s="33">
        <v>15030</v>
      </c>
      <c r="F39" s="67" t="s">
        <v>100</v>
      </c>
      <c r="G39" s="67" t="s">
        <v>100</v>
      </c>
      <c r="H39" s="67" t="s">
        <v>100</v>
      </c>
    </row>
    <row r="40" spans="1:8" ht="12.75">
      <c r="A40" s="10"/>
      <c r="B40" s="11">
        <v>4240</v>
      </c>
      <c r="C40" s="12" t="s">
        <v>127</v>
      </c>
      <c r="D40" s="33">
        <v>2000</v>
      </c>
      <c r="E40" s="33">
        <v>2000</v>
      </c>
      <c r="F40" s="67" t="s">
        <v>100</v>
      </c>
      <c r="G40" s="67" t="s">
        <v>100</v>
      </c>
      <c r="H40" s="67" t="s">
        <v>100</v>
      </c>
    </row>
    <row r="41" spans="1:8" ht="12.75">
      <c r="A41" s="10"/>
      <c r="B41" s="11">
        <v>4260</v>
      </c>
      <c r="C41" s="12" t="s">
        <v>80</v>
      </c>
      <c r="D41" s="33">
        <v>9000</v>
      </c>
      <c r="E41" s="33">
        <v>9000</v>
      </c>
      <c r="F41" s="67" t="s">
        <v>100</v>
      </c>
      <c r="G41" s="67" t="s">
        <v>100</v>
      </c>
      <c r="H41" s="67" t="s">
        <v>100</v>
      </c>
    </row>
    <row r="42" spans="1:8" ht="12.75">
      <c r="A42" s="10"/>
      <c r="B42" s="11">
        <v>4270</v>
      </c>
      <c r="C42" s="12" t="s">
        <v>36</v>
      </c>
      <c r="D42" s="33">
        <v>3000</v>
      </c>
      <c r="E42" s="33">
        <v>3000</v>
      </c>
      <c r="F42" s="67" t="s">
        <v>100</v>
      </c>
      <c r="G42" s="67" t="s">
        <v>100</v>
      </c>
      <c r="H42" s="67" t="s">
        <v>100</v>
      </c>
    </row>
    <row r="43" spans="1:8" ht="12.75">
      <c r="A43" s="10"/>
      <c r="B43" s="11">
        <v>4300</v>
      </c>
      <c r="C43" s="12" t="s">
        <v>21</v>
      </c>
      <c r="D43" s="33">
        <v>7820</v>
      </c>
      <c r="E43" s="33">
        <v>7820</v>
      </c>
      <c r="F43" s="67" t="s">
        <v>100</v>
      </c>
      <c r="G43" s="67" t="s">
        <v>100</v>
      </c>
      <c r="H43" s="67" t="s">
        <v>100</v>
      </c>
    </row>
    <row r="44" spans="1:8" ht="12.75">
      <c r="A44" s="10"/>
      <c r="B44" s="11">
        <v>4350</v>
      </c>
      <c r="C44" s="12" t="s">
        <v>421</v>
      </c>
      <c r="D44" s="33">
        <v>180</v>
      </c>
      <c r="E44" s="33">
        <v>180</v>
      </c>
      <c r="F44" s="67" t="s">
        <v>100</v>
      </c>
      <c r="G44" s="67" t="s">
        <v>100</v>
      </c>
      <c r="H44" s="67" t="s">
        <v>100</v>
      </c>
    </row>
    <row r="45" spans="1:8" ht="12.75">
      <c r="A45" s="10"/>
      <c r="B45" s="11">
        <v>4410</v>
      </c>
      <c r="C45" s="12" t="s">
        <v>72</v>
      </c>
      <c r="D45" s="33">
        <v>3000</v>
      </c>
      <c r="E45" s="33">
        <v>3000</v>
      </c>
      <c r="F45" s="67" t="s">
        <v>100</v>
      </c>
      <c r="G45" s="67" t="s">
        <v>100</v>
      </c>
      <c r="H45" s="67" t="s">
        <v>100</v>
      </c>
    </row>
    <row r="46" spans="1:8" ht="12.75">
      <c r="A46" s="11"/>
      <c r="B46" s="11">
        <v>4430</v>
      </c>
      <c r="C46" s="12" t="s">
        <v>44</v>
      </c>
      <c r="D46" s="33">
        <v>442</v>
      </c>
      <c r="E46" s="33">
        <v>442</v>
      </c>
      <c r="F46" s="67" t="s">
        <v>100</v>
      </c>
      <c r="G46" s="67" t="s">
        <v>100</v>
      </c>
      <c r="H46" s="67" t="s">
        <v>100</v>
      </c>
    </row>
    <row r="47" spans="1:8" ht="12.75">
      <c r="A47" s="11"/>
      <c r="B47" s="11">
        <v>4440</v>
      </c>
      <c r="C47" s="12" t="s">
        <v>81</v>
      </c>
      <c r="D47" s="22">
        <v>47558</v>
      </c>
      <c r="E47" s="22">
        <v>47558</v>
      </c>
      <c r="F47" s="69" t="s">
        <v>100</v>
      </c>
      <c r="G47" s="69" t="s">
        <v>100</v>
      </c>
      <c r="H47" s="69" t="s">
        <v>100</v>
      </c>
    </row>
    <row r="48" spans="1:8" ht="12.75">
      <c r="A48" s="11"/>
      <c r="B48" s="11"/>
      <c r="C48" s="12" t="s">
        <v>233</v>
      </c>
      <c r="D48" s="33"/>
      <c r="E48" s="33"/>
      <c r="F48" s="39"/>
      <c r="G48" s="39"/>
      <c r="H48" s="39"/>
    </row>
    <row r="49" spans="1:8" ht="12.75">
      <c r="A49" s="11"/>
      <c r="B49" s="13" t="s">
        <v>320</v>
      </c>
      <c r="C49" s="23" t="s">
        <v>537</v>
      </c>
      <c r="D49" s="33">
        <v>30906</v>
      </c>
      <c r="E49" s="33">
        <v>30906</v>
      </c>
      <c r="F49" s="39" t="s">
        <v>100</v>
      </c>
      <c r="G49" s="39" t="s">
        <v>100</v>
      </c>
      <c r="H49" s="39" t="s">
        <v>100</v>
      </c>
    </row>
    <row r="50" spans="1:8" ht="12.75">
      <c r="A50" s="11"/>
      <c r="B50" s="13" t="s">
        <v>321</v>
      </c>
      <c r="C50" s="23" t="s">
        <v>538</v>
      </c>
      <c r="D50" s="33">
        <v>6957</v>
      </c>
      <c r="E50" s="33">
        <v>6957</v>
      </c>
      <c r="F50" s="39" t="s">
        <v>100</v>
      </c>
      <c r="G50" s="39" t="s">
        <v>100</v>
      </c>
      <c r="H50" s="39" t="s">
        <v>100</v>
      </c>
    </row>
    <row r="51" spans="1:8" ht="25.5">
      <c r="A51" s="11"/>
      <c r="B51" s="13" t="s">
        <v>332</v>
      </c>
      <c r="C51" s="23" t="s">
        <v>540</v>
      </c>
      <c r="D51" s="33">
        <v>928</v>
      </c>
      <c r="E51" s="33">
        <v>928</v>
      </c>
      <c r="F51" s="39" t="s">
        <v>100</v>
      </c>
      <c r="G51" s="39" t="s">
        <v>100</v>
      </c>
      <c r="H51" s="39" t="s">
        <v>100</v>
      </c>
    </row>
    <row r="52" spans="1:8" ht="25.5">
      <c r="A52" s="11"/>
      <c r="B52" s="13" t="s">
        <v>335</v>
      </c>
      <c r="C52" s="100" t="s">
        <v>556</v>
      </c>
      <c r="D52" s="33">
        <v>8767</v>
      </c>
      <c r="E52" s="33">
        <v>8767</v>
      </c>
      <c r="F52" s="39"/>
      <c r="G52" s="39"/>
      <c r="H52" s="39"/>
    </row>
    <row r="53" spans="1:8" ht="12.75">
      <c r="A53" s="11"/>
      <c r="B53" s="20"/>
      <c r="C53" s="80" t="s">
        <v>128</v>
      </c>
      <c r="D53" s="51">
        <f>SUM(D27:D30,D34,D38:D47)</f>
        <v>974800</v>
      </c>
      <c r="E53" s="51">
        <f>SUM(E27:E30,E34,E38:E47)</f>
        <v>974800</v>
      </c>
      <c r="F53" s="52" t="s">
        <v>100</v>
      </c>
      <c r="G53" s="52" t="s">
        <v>100</v>
      </c>
      <c r="H53" s="52" t="s">
        <v>100</v>
      </c>
    </row>
    <row r="54" spans="1:8" ht="12.75">
      <c r="A54" s="128">
        <v>80113</v>
      </c>
      <c r="B54" s="11"/>
      <c r="C54" s="15" t="s">
        <v>134</v>
      </c>
      <c r="D54" s="33"/>
      <c r="E54" s="33"/>
      <c r="F54" s="33"/>
      <c r="G54" s="33"/>
      <c r="H54" s="33"/>
    </row>
    <row r="55" spans="1:8" ht="12.75">
      <c r="A55" s="68"/>
      <c r="B55" s="11">
        <v>3020</v>
      </c>
      <c r="C55" s="12" t="s">
        <v>452</v>
      </c>
      <c r="D55" s="33">
        <v>100</v>
      </c>
      <c r="E55" s="33">
        <v>100</v>
      </c>
      <c r="F55" s="39" t="s">
        <v>100</v>
      </c>
      <c r="G55" s="39" t="s">
        <v>100</v>
      </c>
      <c r="H55" s="39" t="s">
        <v>100</v>
      </c>
    </row>
    <row r="56" spans="1:8" ht="12.75">
      <c r="A56" s="68"/>
      <c r="B56" s="11">
        <v>4010</v>
      </c>
      <c r="C56" s="12" t="s">
        <v>334</v>
      </c>
      <c r="D56" s="33">
        <v>16723</v>
      </c>
      <c r="E56" s="33">
        <v>16723</v>
      </c>
      <c r="F56" s="39" t="s">
        <v>100</v>
      </c>
      <c r="G56" s="39" t="s">
        <v>100</v>
      </c>
      <c r="H56" s="39" t="s">
        <v>100</v>
      </c>
    </row>
    <row r="57" spans="1:8" ht="12.75">
      <c r="A57" s="68"/>
      <c r="B57" s="11">
        <v>4040</v>
      </c>
      <c r="C57" s="12" t="s">
        <v>78</v>
      </c>
      <c r="D57" s="33">
        <v>1414</v>
      </c>
      <c r="E57" s="33">
        <v>1414</v>
      </c>
      <c r="F57" s="39" t="s">
        <v>100</v>
      </c>
      <c r="G57" s="39" t="s">
        <v>100</v>
      </c>
      <c r="H57" s="39" t="s">
        <v>100</v>
      </c>
    </row>
    <row r="58" spans="1:8" ht="12.75">
      <c r="A58" s="11"/>
      <c r="B58" s="11" t="s">
        <v>58</v>
      </c>
      <c r="C58" s="12" t="s">
        <v>322</v>
      </c>
      <c r="D58" s="22">
        <v>3223</v>
      </c>
      <c r="E58" s="22">
        <v>3223</v>
      </c>
      <c r="F58" s="54" t="s">
        <v>100</v>
      </c>
      <c r="G58" s="54" t="s">
        <v>100</v>
      </c>
      <c r="H58" s="54" t="s">
        <v>100</v>
      </c>
    </row>
    <row r="59" spans="1:8" ht="12.75">
      <c r="A59" s="11"/>
      <c r="B59" s="13"/>
      <c r="C59" s="12" t="s">
        <v>233</v>
      </c>
      <c r="D59" s="33"/>
      <c r="E59" s="33"/>
      <c r="F59" s="33"/>
      <c r="G59" s="33"/>
      <c r="H59" s="33"/>
    </row>
    <row r="60" spans="1:8" ht="15.75" customHeight="1">
      <c r="A60" s="11"/>
      <c r="B60" s="13" t="s">
        <v>234</v>
      </c>
      <c r="C60" s="23" t="s">
        <v>368</v>
      </c>
      <c r="D60" s="33">
        <v>3223</v>
      </c>
      <c r="E60" s="33">
        <v>3223</v>
      </c>
      <c r="F60" s="39" t="s">
        <v>100</v>
      </c>
      <c r="G60" s="39" t="s">
        <v>100</v>
      </c>
      <c r="H60" s="39" t="s">
        <v>100</v>
      </c>
    </row>
    <row r="61" spans="1:8" ht="10.5" customHeight="1">
      <c r="A61" s="11"/>
      <c r="B61" s="13"/>
      <c r="C61" s="23"/>
      <c r="D61" s="33"/>
      <c r="E61" s="33"/>
      <c r="F61" s="39"/>
      <c r="G61" s="39"/>
      <c r="H61" s="39"/>
    </row>
    <row r="62" spans="1:8" ht="12.75">
      <c r="A62" s="11"/>
      <c r="B62" s="13" t="s">
        <v>59</v>
      </c>
      <c r="C62" s="12" t="s">
        <v>323</v>
      </c>
      <c r="D62" s="22">
        <v>440</v>
      </c>
      <c r="E62" s="22">
        <v>440</v>
      </c>
      <c r="F62" s="54" t="s">
        <v>100</v>
      </c>
      <c r="G62" s="54" t="s">
        <v>100</v>
      </c>
      <c r="H62" s="54" t="s">
        <v>100</v>
      </c>
    </row>
    <row r="63" spans="1:8" ht="12.75">
      <c r="A63" s="11"/>
      <c r="B63" s="11"/>
      <c r="C63" s="12" t="s">
        <v>233</v>
      </c>
      <c r="D63" s="33"/>
      <c r="E63" s="33"/>
      <c r="F63" s="33"/>
      <c r="G63" s="33"/>
      <c r="H63" s="33"/>
    </row>
    <row r="64" spans="1:8" ht="13.5" customHeight="1">
      <c r="A64" s="11"/>
      <c r="B64" s="13" t="s">
        <v>236</v>
      </c>
      <c r="C64" s="23" t="s">
        <v>318</v>
      </c>
      <c r="D64" s="33">
        <v>440</v>
      </c>
      <c r="E64" s="33">
        <v>440</v>
      </c>
      <c r="F64" s="39" t="s">
        <v>100</v>
      </c>
      <c r="G64" s="39" t="s">
        <v>100</v>
      </c>
      <c r="H64" s="39" t="s">
        <v>100</v>
      </c>
    </row>
    <row r="65" spans="1:8" ht="10.5" customHeight="1" thickBot="1">
      <c r="A65" s="283"/>
      <c r="B65" s="274"/>
      <c r="C65" s="303"/>
      <c r="D65" s="294"/>
      <c r="E65" s="294"/>
      <c r="F65" s="295"/>
      <c r="G65" s="295"/>
      <c r="H65" s="295"/>
    </row>
    <row r="66" spans="1:8" ht="12.75">
      <c r="A66" s="10"/>
      <c r="B66" s="11">
        <v>4210</v>
      </c>
      <c r="C66" s="12" t="s">
        <v>79</v>
      </c>
      <c r="D66" s="33">
        <v>27004</v>
      </c>
      <c r="E66" s="33">
        <v>27004</v>
      </c>
      <c r="F66" s="39" t="s">
        <v>100</v>
      </c>
      <c r="G66" s="39" t="s">
        <v>100</v>
      </c>
      <c r="H66" s="39" t="s">
        <v>100</v>
      </c>
    </row>
    <row r="67" spans="1:8" ht="12.75">
      <c r="A67" s="10"/>
      <c r="B67" s="11">
        <v>4270</v>
      </c>
      <c r="C67" s="12" t="s">
        <v>36</v>
      </c>
      <c r="D67" s="33">
        <v>500</v>
      </c>
      <c r="E67" s="33">
        <v>500</v>
      </c>
      <c r="F67" s="39"/>
      <c r="G67" s="39"/>
      <c r="H67" s="39"/>
    </row>
    <row r="68" spans="1:8" ht="12.75">
      <c r="A68" s="10"/>
      <c r="B68" s="11">
        <v>4300</v>
      </c>
      <c r="C68" s="12" t="s">
        <v>21</v>
      </c>
      <c r="D68" s="33">
        <v>6000</v>
      </c>
      <c r="E68" s="33">
        <v>6000</v>
      </c>
      <c r="F68" s="39" t="s">
        <v>100</v>
      </c>
      <c r="G68" s="39" t="s">
        <v>100</v>
      </c>
      <c r="H68" s="39" t="s">
        <v>100</v>
      </c>
    </row>
    <row r="69" spans="1:8" ht="12.75">
      <c r="A69" s="10"/>
      <c r="B69" s="11">
        <v>4430</v>
      </c>
      <c r="C69" s="12" t="s">
        <v>44</v>
      </c>
      <c r="D69" s="33">
        <v>5500</v>
      </c>
      <c r="E69" s="33">
        <v>5500</v>
      </c>
      <c r="F69" s="39" t="s">
        <v>100</v>
      </c>
      <c r="G69" s="39" t="s">
        <v>100</v>
      </c>
      <c r="H69" s="39" t="s">
        <v>100</v>
      </c>
    </row>
    <row r="70" spans="1:8" ht="12.75">
      <c r="A70" s="11"/>
      <c r="B70" s="11">
        <v>4440</v>
      </c>
      <c r="C70" s="12" t="s">
        <v>81</v>
      </c>
      <c r="D70" s="34">
        <v>696</v>
      </c>
      <c r="E70" s="34">
        <v>696</v>
      </c>
      <c r="F70" s="83" t="s">
        <v>100</v>
      </c>
      <c r="G70" s="83" t="s">
        <v>100</v>
      </c>
      <c r="H70" s="83" t="s">
        <v>100</v>
      </c>
    </row>
    <row r="71" spans="1:8" ht="12.75">
      <c r="A71" s="11"/>
      <c r="B71" s="11"/>
      <c r="C71" s="12" t="s">
        <v>233</v>
      </c>
      <c r="D71" s="33"/>
      <c r="E71" s="33"/>
      <c r="F71" s="39"/>
      <c r="G71" s="39"/>
      <c r="H71" s="39"/>
    </row>
    <row r="72" spans="1:8" ht="12.75">
      <c r="A72" s="11"/>
      <c r="B72" s="13" t="s">
        <v>321</v>
      </c>
      <c r="C72" s="23" t="s">
        <v>539</v>
      </c>
      <c r="D72" s="33">
        <v>696</v>
      </c>
      <c r="E72" s="33">
        <v>696</v>
      </c>
      <c r="F72" s="39"/>
      <c r="G72" s="39"/>
      <c r="H72" s="39"/>
    </row>
    <row r="73" spans="1:8" ht="12.75">
      <c r="A73" s="11"/>
      <c r="B73" s="20"/>
      <c r="C73" s="81" t="s">
        <v>333</v>
      </c>
      <c r="D73" s="51">
        <f>SUM(D66:D70,D62,D55:D58)</f>
        <v>61600</v>
      </c>
      <c r="E73" s="51">
        <f>SUM(E66:E70,E62,E55:E58)</f>
        <v>61600</v>
      </c>
      <c r="F73" s="52" t="s">
        <v>100</v>
      </c>
      <c r="G73" s="52" t="s">
        <v>100</v>
      </c>
      <c r="H73" s="52" t="s">
        <v>100</v>
      </c>
    </row>
    <row r="74" spans="1:8" ht="12.75">
      <c r="A74" s="128">
        <v>80146</v>
      </c>
      <c r="B74" s="70"/>
      <c r="C74" s="47" t="s">
        <v>135</v>
      </c>
      <c r="D74" s="48"/>
      <c r="E74" s="48"/>
      <c r="F74" s="48"/>
      <c r="G74" s="48"/>
      <c r="H74" s="48"/>
    </row>
    <row r="75" spans="1:8" ht="12.75">
      <c r="A75" s="11"/>
      <c r="B75" s="11">
        <v>4300</v>
      </c>
      <c r="C75" s="12" t="s">
        <v>21</v>
      </c>
      <c r="D75" s="33">
        <v>900</v>
      </c>
      <c r="E75" s="33">
        <v>900</v>
      </c>
      <c r="F75" s="39" t="s">
        <v>100</v>
      </c>
      <c r="G75" s="39" t="s">
        <v>100</v>
      </c>
      <c r="H75" s="39" t="s">
        <v>100</v>
      </c>
    </row>
    <row r="76" spans="1:8" ht="12.75">
      <c r="A76" s="11"/>
      <c r="B76" s="11" t="s">
        <v>70</v>
      </c>
      <c r="C76" s="12" t="s">
        <v>72</v>
      </c>
      <c r="D76" s="33">
        <v>4000</v>
      </c>
      <c r="E76" s="33">
        <v>4000</v>
      </c>
      <c r="F76" s="39" t="s">
        <v>100</v>
      </c>
      <c r="G76" s="39" t="s">
        <v>100</v>
      </c>
      <c r="H76" s="39" t="s">
        <v>100</v>
      </c>
    </row>
    <row r="77" spans="1:8" ht="12.75">
      <c r="A77" s="20"/>
      <c r="B77" s="312"/>
      <c r="C77" s="80" t="s">
        <v>136</v>
      </c>
      <c r="D77" s="51">
        <f>SUM(D75:D76)</f>
        <v>4900</v>
      </c>
      <c r="E77" s="51">
        <f>SUM(E75:E76)</f>
        <v>4900</v>
      </c>
      <c r="F77" s="52" t="s">
        <v>100</v>
      </c>
      <c r="G77" s="52" t="s">
        <v>100</v>
      </c>
      <c r="H77" s="52" t="s">
        <v>100</v>
      </c>
    </row>
    <row r="78" spans="1:8" ht="12.75">
      <c r="A78" s="61"/>
      <c r="B78" s="62"/>
      <c r="C78" s="25" t="s">
        <v>137</v>
      </c>
      <c r="D78" s="37">
        <f>SUM(D77,D73,D53)</f>
        <v>1041300</v>
      </c>
      <c r="E78" s="37">
        <f>SUM(E77,E73,E53)</f>
        <v>1041300</v>
      </c>
      <c r="F78" s="38" t="s">
        <v>100</v>
      </c>
      <c r="G78" s="38" t="s">
        <v>100</v>
      </c>
      <c r="H78" s="38" t="s">
        <v>100</v>
      </c>
    </row>
    <row r="79" spans="1:8" ht="12.75">
      <c r="A79" s="109">
        <v>854</v>
      </c>
      <c r="B79" s="4"/>
      <c r="C79" s="122" t="s">
        <v>149</v>
      </c>
      <c r="D79" s="33"/>
      <c r="E79" s="33"/>
      <c r="F79" s="33"/>
      <c r="G79" s="33"/>
      <c r="H79" s="33"/>
    </row>
    <row r="80" spans="1:8" ht="12.75">
      <c r="A80" s="128">
        <v>85401</v>
      </c>
      <c r="B80" s="11"/>
      <c r="C80" s="15" t="s">
        <v>150</v>
      </c>
      <c r="D80" s="33"/>
      <c r="E80" s="33"/>
      <c r="F80" s="33"/>
      <c r="G80" s="33"/>
      <c r="H80" s="33"/>
    </row>
    <row r="81" spans="1:8" ht="12.75">
      <c r="A81" s="68"/>
      <c r="B81" s="11">
        <v>3020</v>
      </c>
      <c r="C81" s="12" t="s">
        <v>452</v>
      </c>
      <c r="D81" s="33">
        <v>2354</v>
      </c>
      <c r="E81" s="33">
        <v>2354</v>
      </c>
      <c r="F81" s="39" t="s">
        <v>100</v>
      </c>
      <c r="G81" s="39" t="s">
        <v>100</v>
      </c>
      <c r="H81" s="39" t="s">
        <v>100</v>
      </c>
    </row>
    <row r="82" spans="1:8" ht="12.75">
      <c r="A82" s="68"/>
      <c r="B82" s="11">
        <v>4010</v>
      </c>
      <c r="C82" s="12" t="s">
        <v>334</v>
      </c>
      <c r="D82" s="33">
        <v>26978</v>
      </c>
      <c r="E82" s="33">
        <v>26978</v>
      </c>
      <c r="F82" s="39" t="s">
        <v>100</v>
      </c>
      <c r="G82" s="39" t="s">
        <v>100</v>
      </c>
      <c r="H82" s="39" t="s">
        <v>100</v>
      </c>
    </row>
    <row r="83" spans="1:8" ht="12.75">
      <c r="A83" s="68"/>
      <c r="B83" s="11">
        <v>4040</v>
      </c>
      <c r="C83" s="12" t="s">
        <v>78</v>
      </c>
      <c r="D83" s="33">
        <v>2204</v>
      </c>
      <c r="E83" s="33">
        <v>2204</v>
      </c>
      <c r="F83" s="39" t="s">
        <v>100</v>
      </c>
      <c r="G83" s="39" t="s">
        <v>100</v>
      </c>
      <c r="H83" s="39" t="s">
        <v>100</v>
      </c>
    </row>
    <row r="84" spans="1:8" ht="12.75">
      <c r="A84" s="11"/>
      <c r="B84" s="11" t="s">
        <v>58</v>
      </c>
      <c r="C84" s="12" t="s">
        <v>245</v>
      </c>
      <c r="D84" s="22">
        <v>5554</v>
      </c>
      <c r="E84" s="22">
        <v>5554</v>
      </c>
      <c r="F84" s="54" t="s">
        <v>100</v>
      </c>
      <c r="G84" s="54" t="s">
        <v>100</v>
      </c>
      <c r="H84" s="54" t="s">
        <v>100</v>
      </c>
    </row>
    <row r="85" spans="1:8" ht="12.75">
      <c r="A85" s="11"/>
      <c r="B85" s="13"/>
      <c r="C85" s="12" t="s">
        <v>233</v>
      </c>
      <c r="D85" s="33"/>
      <c r="E85" s="33"/>
      <c r="F85" s="33"/>
      <c r="G85" s="33"/>
      <c r="H85" s="33"/>
    </row>
    <row r="86" spans="1:8" ht="12.75">
      <c r="A86" s="11"/>
      <c r="B86" s="13" t="s">
        <v>234</v>
      </c>
      <c r="C86" s="23" t="s">
        <v>368</v>
      </c>
      <c r="D86" s="33">
        <v>5209</v>
      </c>
      <c r="E86" s="33">
        <v>5209</v>
      </c>
      <c r="F86" s="39" t="s">
        <v>100</v>
      </c>
      <c r="G86" s="39" t="s">
        <v>100</v>
      </c>
      <c r="H86" s="39" t="s">
        <v>100</v>
      </c>
    </row>
    <row r="87" spans="1:8" ht="13.5" customHeight="1">
      <c r="A87" s="11"/>
      <c r="B87" s="13" t="s">
        <v>235</v>
      </c>
      <c r="C87" s="23" t="s">
        <v>450</v>
      </c>
      <c r="D87" s="66">
        <v>345</v>
      </c>
      <c r="E87" s="66">
        <v>345</v>
      </c>
      <c r="F87" s="67" t="s">
        <v>100</v>
      </c>
      <c r="G87" s="67" t="s">
        <v>100</v>
      </c>
      <c r="H87" s="67" t="s">
        <v>100</v>
      </c>
    </row>
    <row r="88" spans="1:8" ht="13.5" customHeight="1">
      <c r="A88" s="11"/>
      <c r="B88" s="13"/>
      <c r="C88" s="23"/>
      <c r="D88" s="66"/>
      <c r="E88" s="66"/>
      <c r="F88" s="67"/>
      <c r="G88" s="67"/>
      <c r="H88" s="67"/>
    </row>
    <row r="89" spans="1:8" ht="12.75">
      <c r="A89" s="11"/>
      <c r="B89" s="13" t="s">
        <v>59</v>
      </c>
      <c r="C89" s="12" t="s">
        <v>323</v>
      </c>
      <c r="D89" s="22">
        <v>764</v>
      </c>
      <c r="E89" s="22">
        <v>764</v>
      </c>
      <c r="F89" s="54" t="s">
        <v>100</v>
      </c>
      <c r="G89" s="54" t="s">
        <v>100</v>
      </c>
      <c r="H89" s="54" t="s">
        <v>100</v>
      </c>
    </row>
    <row r="90" spans="1:8" ht="12.75">
      <c r="A90" s="11"/>
      <c r="B90" s="11"/>
      <c r="C90" s="12" t="s">
        <v>233</v>
      </c>
      <c r="D90" s="33"/>
      <c r="E90" s="33"/>
      <c r="F90" s="33"/>
      <c r="G90" s="33"/>
      <c r="H90" s="33"/>
    </row>
    <row r="91" spans="1:8" ht="12.75">
      <c r="A91" s="11"/>
      <c r="B91" s="13" t="s">
        <v>236</v>
      </c>
      <c r="C91" s="23" t="s">
        <v>318</v>
      </c>
      <c r="D91" s="33">
        <v>709</v>
      </c>
      <c r="E91" s="33">
        <v>709</v>
      </c>
      <c r="F91" s="39" t="s">
        <v>100</v>
      </c>
      <c r="G91" s="39" t="s">
        <v>100</v>
      </c>
      <c r="H91" s="39" t="s">
        <v>100</v>
      </c>
    </row>
    <row r="92" spans="1:8" ht="13.5" customHeight="1">
      <c r="A92" s="11"/>
      <c r="B92" s="13" t="s">
        <v>237</v>
      </c>
      <c r="C92" s="23" t="s">
        <v>480</v>
      </c>
      <c r="D92" s="66">
        <v>55</v>
      </c>
      <c r="E92" s="66">
        <v>55</v>
      </c>
      <c r="F92" s="67" t="s">
        <v>100</v>
      </c>
      <c r="G92" s="67" t="s">
        <v>100</v>
      </c>
      <c r="H92" s="67" t="s">
        <v>100</v>
      </c>
    </row>
    <row r="93" spans="1:8" ht="13.5" customHeight="1">
      <c r="A93" s="11"/>
      <c r="B93" s="13"/>
      <c r="C93" s="23"/>
      <c r="D93" s="66"/>
      <c r="E93" s="66"/>
      <c r="F93" s="67"/>
      <c r="G93" s="67"/>
      <c r="H93" s="67"/>
    </row>
    <row r="94" spans="1:8" ht="12.75">
      <c r="A94" s="11"/>
      <c r="B94" s="11">
        <v>4440</v>
      </c>
      <c r="C94" s="12" t="s">
        <v>81</v>
      </c>
      <c r="D94" s="22">
        <v>1946</v>
      </c>
      <c r="E94" s="22">
        <v>1946</v>
      </c>
      <c r="F94" s="69" t="s">
        <v>100</v>
      </c>
      <c r="G94" s="69" t="s">
        <v>100</v>
      </c>
      <c r="H94" s="69" t="s">
        <v>100</v>
      </c>
    </row>
    <row r="95" spans="1:8" ht="12.75">
      <c r="A95" s="11"/>
      <c r="B95" s="11"/>
      <c r="C95" s="12" t="s">
        <v>541</v>
      </c>
      <c r="D95" s="33"/>
      <c r="E95" s="33"/>
      <c r="F95" s="39"/>
      <c r="G95" s="39"/>
      <c r="H95" s="39"/>
    </row>
    <row r="96" spans="1:8" ht="12.75">
      <c r="A96" s="11"/>
      <c r="B96" s="13" t="s">
        <v>320</v>
      </c>
      <c r="C96" s="23" t="s">
        <v>542</v>
      </c>
      <c r="D96" s="33">
        <v>1946</v>
      </c>
      <c r="E96" s="33">
        <v>1946</v>
      </c>
      <c r="F96" s="39"/>
      <c r="G96" s="39"/>
      <c r="H96" s="39"/>
    </row>
    <row r="97" spans="1:8" ht="13.5" thickBot="1">
      <c r="A97" s="304"/>
      <c r="B97" s="270"/>
      <c r="C97" s="31" t="s">
        <v>155</v>
      </c>
      <c r="D97" s="42">
        <f>SUM(D94:D94,D89,D81:D84)</f>
        <v>39800</v>
      </c>
      <c r="E97" s="42">
        <f>SUM(E94:E94,E89,E81:E84)</f>
        <v>39800</v>
      </c>
      <c r="F97" s="43" t="s">
        <v>100</v>
      </c>
      <c r="G97" s="43" t="s">
        <v>100</v>
      </c>
      <c r="H97" s="43" t="s">
        <v>100</v>
      </c>
    </row>
    <row r="98" spans="1:8" ht="19.5" thickBot="1">
      <c r="A98" s="210"/>
      <c r="B98" s="355"/>
      <c r="C98" s="212" t="s">
        <v>223</v>
      </c>
      <c r="D98" s="213">
        <f>SUM(D97,D78)</f>
        <v>1081100</v>
      </c>
      <c r="E98" s="213">
        <f>SUM(E97,E78)</f>
        <v>1081100</v>
      </c>
      <c r="F98" s="356" t="s">
        <v>100</v>
      </c>
      <c r="G98" s="356" t="s">
        <v>100</v>
      </c>
      <c r="H98" s="357" t="s">
        <v>100</v>
      </c>
    </row>
  </sheetData>
  <mergeCells count="13">
    <mergeCell ref="E21:H22"/>
    <mergeCell ref="A22:A23"/>
    <mergeCell ref="A13:A14"/>
    <mergeCell ref="B21:B23"/>
    <mergeCell ref="C21:C23"/>
    <mergeCell ref="D21:D23"/>
    <mergeCell ref="G2:H2"/>
    <mergeCell ref="G3:H3"/>
    <mergeCell ref="G4:H4"/>
    <mergeCell ref="B9:B10"/>
    <mergeCell ref="C9:C10"/>
    <mergeCell ref="D9:D10"/>
    <mergeCell ref="E9:H9"/>
  </mergeCells>
  <printOptions horizontalCentered="1"/>
  <pageMargins left="0.2755905511811024" right="0.6692913385826772" top="0.7874015748031497" bottom="0.2755905511811024" header="0.31496062992125984" footer="0.1968503937007874"/>
  <pageSetup horizontalDpi="360" verticalDpi="360" orientation="landscape" paperSize="9" scale="90" r:id="rId2"/>
  <headerFooter alignWithMargins="0">
    <oddHeader>&amp;C- &amp;P -</oddHeader>
  </headerFooter>
  <rowBreaks count="2" manualBreakCount="2">
    <brk id="29" max="7" man="1"/>
    <brk id="65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73"/>
  <sheetViews>
    <sheetView zoomScaleSheetLayoutView="100" workbookViewId="0" topLeftCell="A1">
      <selection activeCell="F51" sqref="F51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ht="12.75">
      <c r="G1" s="116" t="s">
        <v>258</v>
      </c>
      <c r="H1" s="7"/>
    </row>
    <row r="2" spans="7:8" ht="12.75">
      <c r="G2" s="471" t="s">
        <v>369</v>
      </c>
      <c r="H2" s="471"/>
    </row>
    <row r="3" spans="7:8" ht="12.75">
      <c r="G3" s="471" t="s">
        <v>225</v>
      </c>
      <c r="H3" s="471"/>
    </row>
    <row r="4" spans="7:8" ht="12.75">
      <c r="G4" s="471" t="s">
        <v>370</v>
      </c>
      <c r="H4" s="471"/>
    </row>
    <row r="5" ht="18">
      <c r="C5" s="5"/>
    </row>
    <row r="6" spans="3:8" ht="15.75">
      <c r="C6" s="6"/>
      <c r="G6" s="7"/>
      <c r="H6" s="7"/>
    </row>
    <row r="7" ht="15.75">
      <c r="C7" s="6"/>
    </row>
    <row r="11" spans="1:8" ht="12.75">
      <c r="A11" s="2" t="s">
        <v>0</v>
      </c>
      <c r="B11" s="475" t="s">
        <v>1</v>
      </c>
      <c r="C11" s="475" t="s">
        <v>2</v>
      </c>
      <c r="D11" s="475" t="s">
        <v>3</v>
      </c>
      <c r="E11" s="475" t="s">
        <v>4</v>
      </c>
      <c r="F11" s="475"/>
      <c r="G11" s="475"/>
      <c r="H11" s="475"/>
    </row>
    <row r="12" spans="1:8" ht="12.75">
      <c r="A12" s="475" t="s">
        <v>5</v>
      </c>
      <c r="B12" s="475"/>
      <c r="C12" s="475"/>
      <c r="D12" s="475"/>
      <c r="E12" s="475"/>
      <c r="F12" s="475"/>
      <c r="G12" s="475"/>
      <c r="H12" s="475"/>
    </row>
    <row r="13" spans="1:8" ht="90" customHeight="1">
      <c r="A13" s="475"/>
      <c r="B13" s="475"/>
      <c r="C13" s="475"/>
      <c r="D13" s="475"/>
      <c r="E13" s="358" t="s">
        <v>6</v>
      </c>
      <c r="F13" s="358" t="s">
        <v>7</v>
      </c>
      <c r="G13" s="358" t="s">
        <v>8</v>
      </c>
      <c r="H13" s="358" t="s">
        <v>9</v>
      </c>
    </row>
    <row r="14" spans="1:8" s="151" customFormat="1" ht="12.75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</row>
    <row r="15" spans="1:8" ht="12.75">
      <c r="A15" s="59" t="s">
        <v>123</v>
      </c>
      <c r="B15" s="11"/>
      <c r="C15" s="60" t="s">
        <v>125</v>
      </c>
      <c r="D15" s="139"/>
      <c r="E15" s="33"/>
      <c r="F15" s="33"/>
      <c r="G15" s="33"/>
      <c r="H15" s="33"/>
    </row>
    <row r="16" spans="1:8" ht="12.75">
      <c r="A16" s="128" t="s">
        <v>131</v>
      </c>
      <c r="B16" s="11"/>
      <c r="C16" s="15" t="s">
        <v>132</v>
      </c>
      <c r="D16" s="33"/>
      <c r="E16" s="33"/>
      <c r="F16" s="33"/>
      <c r="G16" s="33"/>
      <c r="H16" s="33"/>
    </row>
    <row r="17" spans="1:8" ht="12.75">
      <c r="A17" s="11"/>
      <c r="B17" s="11" t="s">
        <v>75</v>
      </c>
      <c r="C17" s="12" t="s">
        <v>452</v>
      </c>
      <c r="D17" s="33">
        <v>43900</v>
      </c>
      <c r="E17" s="33">
        <v>43900</v>
      </c>
      <c r="F17" s="67" t="s">
        <v>100</v>
      </c>
      <c r="G17" s="67" t="s">
        <v>100</v>
      </c>
      <c r="H17" s="67" t="s">
        <v>100</v>
      </c>
    </row>
    <row r="18" spans="1:8" ht="12.75">
      <c r="A18" s="11"/>
      <c r="B18" s="11" t="s">
        <v>57</v>
      </c>
      <c r="C18" s="12" t="s">
        <v>334</v>
      </c>
      <c r="D18" s="33">
        <v>652800</v>
      </c>
      <c r="E18" s="33">
        <v>652800</v>
      </c>
      <c r="F18" s="67" t="s">
        <v>100</v>
      </c>
      <c r="G18" s="67" t="s">
        <v>100</v>
      </c>
      <c r="H18" s="67" t="s">
        <v>100</v>
      </c>
    </row>
    <row r="19" spans="1:8" ht="12.75">
      <c r="A19" s="11"/>
      <c r="B19" s="11" t="s">
        <v>76</v>
      </c>
      <c r="C19" s="12" t="s">
        <v>78</v>
      </c>
      <c r="D19" s="33">
        <v>52631</v>
      </c>
      <c r="E19" s="33">
        <v>52631</v>
      </c>
      <c r="F19" s="67" t="s">
        <v>100</v>
      </c>
      <c r="G19" s="67" t="s">
        <v>100</v>
      </c>
      <c r="H19" s="67" t="s">
        <v>100</v>
      </c>
    </row>
    <row r="20" spans="1:8" ht="12.75">
      <c r="A20" s="11"/>
      <c r="B20" s="11" t="s">
        <v>58</v>
      </c>
      <c r="C20" s="12" t="s">
        <v>322</v>
      </c>
      <c r="D20" s="34">
        <v>130659</v>
      </c>
      <c r="E20" s="34">
        <v>130659</v>
      </c>
      <c r="F20" s="35" t="s">
        <v>100</v>
      </c>
      <c r="G20" s="35" t="s">
        <v>100</v>
      </c>
      <c r="H20" s="35" t="s">
        <v>100</v>
      </c>
    </row>
    <row r="21" spans="1:8" ht="12.75">
      <c r="A21" s="11"/>
      <c r="B21" s="13"/>
      <c r="C21" s="12" t="s">
        <v>233</v>
      </c>
      <c r="D21" s="33"/>
      <c r="E21" s="33"/>
      <c r="F21" s="33"/>
      <c r="G21" s="33"/>
      <c r="H21" s="33"/>
    </row>
    <row r="22" spans="1:8" ht="38.25">
      <c r="A22" s="11"/>
      <c r="B22" s="13" t="s">
        <v>234</v>
      </c>
      <c r="C22" s="23" t="s">
        <v>527</v>
      </c>
      <c r="D22" s="33">
        <v>123369</v>
      </c>
      <c r="E22" s="33">
        <v>123369</v>
      </c>
      <c r="F22" s="39" t="s">
        <v>100</v>
      </c>
      <c r="G22" s="39" t="s">
        <v>100</v>
      </c>
      <c r="H22" s="39" t="s">
        <v>100</v>
      </c>
    </row>
    <row r="23" spans="1:8" ht="14.25" customHeight="1">
      <c r="A23" s="11"/>
      <c r="B23" s="13" t="s">
        <v>235</v>
      </c>
      <c r="C23" s="23" t="s">
        <v>528</v>
      </c>
      <c r="D23" s="66">
        <v>7290</v>
      </c>
      <c r="E23" s="66">
        <v>7290</v>
      </c>
      <c r="F23" s="67" t="s">
        <v>100</v>
      </c>
      <c r="G23" s="67" t="s">
        <v>100</v>
      </c>
      <c r="H23" s="67" t="s">
        <v>100</v>
      </c>
    </row>
    <row r="24" spans="1:8" ht="12" customHeight="1">
      <c r="A24" s="11"/>
      <c r="B24" s="13"/>
      <c r="C24" s="23"/>
      <c r="D24" s="82"/>
      <c r="E24" s="82"/>
      <c r="F24" s="39"/>
      <c r="G24" s="39"/>
      <c r="H24" s="39"/>
    </row>
    <row r="25" spans="1:8" ht="12.75">
      <c r="A25" s="11"/>
      <c r="B25" s="13" t="s">
        <v>59</v>
      </c>
      <c r="C25" s="12" t="s">
        <v>323</v>
      </c>
      <c r="D25" s="34">
        <v>17980</v>
      </c>
      <c r="E25" s="34">
        <v>17980</v>
      </c>
      <c r="F25" s="35" t="s">
        <v>100</v>
      </c>
      <c r="G25" s="35" t="s">
        <v>100</v>
      </c>
      <c r="H25" s="35" t="s">
        <v>100</v>
      </c>
    </row>
    <row r="26" spans="1:8" ht="12.75">
      <c r="A26" s="11"/>
      <c r="B26" s="11"/>
      <c r="C26" s="12" t="s">
        <v>233</v>
      </c>
      <c r="D26" s="33"/>
      <c r="E26" s="33"/>
      <c r="F26" s="33"/>
      <c r="G26" s="33"/>
      <c r="H26" s="33"/>
    </row>
    <row r="27" spans="1:8" ht="12.75">
      <c r="A27" s="11"/>
      <c r="B27" s="13" t="s">
        <v>236</v>
      </c>
      <c r="C27" s="23" t="s">
        <v>318</v>
      </c>
      <c r="D27" s="33">
        <v>16900</v>
      </c>
      <c r="E27" s="33">
        <v>16900</v>
      </c>
      <c r="F27" s="39" t="s">
        <v>100</v>
      </c>
      <c r="G27" s="39" t="s">
        <v>100</v>
      </c>
      <c r="H27" s="39" t="s">
        <v>100</v>
      </c>
    </row>
    <row r="28" spans="1:8" ht="13.5" customHeight="1">
      <c r="A28" s="11"/>
      <c r="B28" s="13" t="s">
        <v>237</v>
      </c>
      <c r="C28" s="23" t="s">
        <v>480</v>
      </c>
      <c r="D28" s="66">
        <v>1080</v>
      </c>
      <c r="E28" s="66">
        <v>1080</v>
      </c>
      <c r="F28" s="67" t="s">
        <v>100</v>
      </c>
      <c r="G28" s="67" t="s">
        <v>100</v>
      </c>
      <c r="H28" s="67" t="s">
        <v>100</v>
      </c>
    </row>
    <row r="29" spans="1:8" ht="13.5" customHeight="1">
      <c r="A29" s="79"/>
      <c r="B29" s="13"/>
      <c r="C29" s="23"/>
      <c r="D29" s="66"/>
      <c r="E29" s="66"/>
      <c r="F29" s="67"/>
      <c r="G29" s="67"/>
      <c r="H29" s="67"/>
    </row>
    <row r="30" spans="1:8" ht="13.5" customHeight="1">
      <c r="A30" s="79"/>
      <c r="B30" s="13" t="s">
        <v>419</v>
      </c>
      <c r="C30" s="23" t="s">
        <v>420</v>
      </c>
      <c r="D30" s="66">
        <v>500</v>
      </c>
      <c r="E30" s="66">
        <v>500</v>
      </c>
      <c r="F30" s="67" t="s">
        <v>100</v>
      </c>
      <c r="G30" s="67" t="s">
        <v>100</v>
      </c>
      <c r="H30" s="67" t="s">
        <v>100</v>
      </c>
    </row>
    <row r="31" spans="1:8" ht="12.75">
      <c r="A31" s="68"/>
      <c r="B31" s="11">
        <v>4210</v>
      </c>
      <c r="C31" s="12" t="s">
        <v>79</v>
      </c>
      <c r="D31" s="33">
        <v>45655</v>
      </c>
      <c r="E31" s="33">
        <v>45655</v>
      </c>
      <c r="F31" s="67" t="s">
        <v>100</v>
      </c>
      <c r="G31" s="67" t="s">
        <v>100</v>
      </c>
      <c r="H31" s="67" t="s">
        <v>100</v>
      </c>
    </row>
    <row r="32" spans="1:8" ht="12.75">
      <c r="A32" s="11"/>
      <c r="B32" s="11">
        <v>4240</v>
      </c>
      <c r="C32" s="12" t="s">
        <v>127</v>
      </c>
      <c r="D32" s="33">
        <v>2500</v>
      </c>
      <c r="E32" s="33">
        <v>2500</v>
      </c>
      <c r="F32" s="67" t="s">
        <v>100</v>
      </c>
      <c r="G32" s="67" t="s">
        <v>100</v>
      </c>
      <c r="H32" s="67" t="s">
        <v>100</v>
      </c>
    </row>
    <row r="33" spans="1:8" ht="12.75">
      <c r="A33" s="11"/>
      <c r="B33" s="11">
        <v>4260</v>
      </c>
      <c r="C33" s="12" t="s">
        <v>80</v>
      </c>
      <c r="D33" s="33">
        <v>12000</v>
      </c>
      <c r="E33" s="33">
        <v>12000</v>
      </c>
      <c r="F33" s="243" t="s">
        <v>100</v>
      </c>
      <c r="G33" s="67" t="s">
        <v>100</v>
      </c>
      <c r="H33" s="67" t="s">
        <v>100</v>
      </c>
    </row>
    <row r="34" spans="1:8" ht="12.75">
      <c r="A34" s="11"/>
      <c r="B34" s="11">
        <v>4270</v>
      </c>
      <c r="C34" s="12" t="s">
        <v>36</v>
      </c>
      <c r="D34" s="33">
        <v>5000</v>
      </c>
      <c r="E34" s="33">
        <v>5000</v>
      </c>
      <c r="F34" s="67" t="s">
        <v>100</v>
      </c>
      <c r="G34" s="67" t="s">
        <v>100</v>
      </c>
      <c r="H34" s="67" t="s">
        <v>100</v>
      </c>
    </row>
    <row r="35" spans="1:8" ht="12.75">
      <c r="A35" s="11"/>
      <c r="B35" s="11">
        <v>4300</v>
      </c>
      <c r="C35" s="12" t="s">
        <v>21</v>
      </c>
      <c r="D35" s="33">
        <v>50030</v>
      </c>
      <c r="E35" s="33">
        <v>50030</v>
      </c>
      <c r="F35" s="67" t="s">
        <v>100</v>
      </c>
      <c r="G35" s="67" t="s">
        <v>100</v>
      </c>
      <c r="H35" s="67" t="s">
        <v>100</v>
      </c>
    </row>
    <row r="36" spans="1:8" ht="13.5" thickBot="1">
      <c r="A36" s="283"/>
      <c r="B36" s="283">
        <v>4410</v>
      </c>
      <c r="C36" s="293" t="s">
        <v>72</v>
      </c>
      <c r="D36" s="294">
        <v>1200</v>
      </c>
      <c r="E36" s="294">
        <v>1200</v>
      </c>
      <c r="F36" s="389"/>
      <c r="G36" s="389"/>
      <c r="H36" s="389"/>
    </row>
    <row r="37" spans="1:8" ht="12.75">
      <c r="A37" s="11"/>
      <c r="B37" s="11">
        <v>4430</v>
      </c>
      <c r="C37" s="12" t="s">
        <v>44</v>
      </c>
      <c r="D37" s="33">
        <v>1000</v>
      </c>
      <c r="E37" s="33">
        <v>1000</v>
      </c>
      <c r="F37" s="67" t="s">
        <v>100</v>
      </c>
      <c r="G37" s="67" t="s">
        <v>100</v>
      </c>
      <c r="H37" s="67" t="s">
        <v>100</v>
      </c>
    </row>
    <row r="38" spans="1:8" ht="12.75">
      <c r="A38" s="11"/>
      <c r="B38" s="11">
        <v>4440</v>
      </c>
      <c r="C38" s="12" t="s">
        <v>81</v>
      </c>
      <c r="D38" s="34">
        <v>44545</v>
      </c>
      <c r="E38" s="34">
        <v>44545</v>
      </c>
      <c r="F38" s="83" t="s">
        <v>100</v>
      </c>
      <c r="G38" s="83" t="s">
        <v>100</v>
      </c>
      <c r="H38" s="83" t="s">
        <v>100</v>
      </c>
    </row>
    <row r="39" spans="1:8" ht="12.75">
      <c r="A39" s="11"/>
      <c r="B39" s="11"/>
      <c r="C39" s="12" t="s">
        <v>233</v>
      </c>
      <c r="D39" s="33"/>
      <c r="E39" s="33"/>
      <c r="F39" s="39"/>
      <c r="G39" s="39"/>
      <c r="H39" s="39"/>
    </row>
    <row r="40" spans="1:8" ht="12.75">
      <c r="A40" s="11"/>
      <c r="B40" s="13" t="s">
        <v>320</v>
      </c>
      <c r="C40" s="23" t="s">
        <v>530</v>
      </c>
      <c r="D40" s="33">
        <v>36607</v>
      </c>
      <c r="E40" s="33">
        <v>36607</v>
      </c>
      <c r="F40" s="39" t="s">
        <v>100</v>
      </c>
      <c r="G40" s="39" t="s">
        <v>100</v>
      </c>
      <c r="H40" s="39" t="s">
        <v>100</v>
      </c>
    </row>
    <row r="41" spans="1:8" ht="12.75">
      <c r="A41" s="11"/>
      <c r="B41" s="13" t="s">
        <v>321</v>
      </c>
      <c r="C41" s="23" t="s">
        <v>531</v>
      </c>
      <c r="D41" s="33">
        <v>4522</v>
      </c>
      <c r="E41" s="33">
        <v>4522</v>
      </c>
      <c r="F41" s="39" t="s">
        <v>100</v>
      </c>
      <c r="G41" s="39" t="s">
        <v>100</v>
      </c>
      <c r="H41" s="39" t="s">
        <v>100</v>
      </c>
    </row>
    <row r="42" spans="1:8" ht="25.5">
      <c r="A42" s="11"/>
      <c r="B42" s="13" t="s">
        <v>332</v>
      </c>
      <c r="C42" s="23" t="s">
        <v>533</v>
      </c>
      <c r="D42" s="33">
        <v>116</v>
      </c>
      <c r="E42" s="33">
        <v>116</v>
      </c>
      <c r="F42" s="39" t="s">
        <v>100</v>
      </c>
      <c r="G42" s="39" t="s">
        <v>100</v>
      </c>
      <c r="H42" s="39" t="s">
        <v>100</v>
      </c>
    </row>
    <row r="43" spans="1:8" ht="12.75" customHeight="1">
      <c r="A43" s="11"/>
      <c r="B43" s="13" t="s">
        <v>335</v>
      </c>
      <c r="C43" s="100" t="s">
        <v>532</v>
      </c>
      <c r="D43" s="33">
        <v>3300</v>
      </c>
      <c r="E43" s="33">
        <v>3300</v>
      </c>
      <c r="F43" s="39" t="s">
        <v>100</v>
      </c>
      <c r="G43" s="39" t="s">
        <v>100</v>
      </c>
      <c r="H43" s="39" t="s">
        <v>100</v>
      </c>
    </row>
    <row r="44" spans="1:8" ht="12.75">
      <c r="A44" s="11"/>
      <c r="B44" s="77"/>
      <c r="C44" s="80" t="s">
        <v>133</v>
      </c>
      <c r="D44" s="51">
        <f>SUM(D17:D20,D25,D30:D38)</f>
        <v>1060400</v>
      </c>
      <c r="E44" s="51">
        <f>SUM(E17:E20,E25,E30:E38)</f>
        <v>1060400</v>
      </c>
      <c r="F44" s="52" t="s">
        <v>100</v>
      </c>
      <c r="G44" s="52" t="s">
        <v>100</v>
      </c>
      <c r="H44" s="52" t="s">
        <v>100</v>
      </c>
    </row>
    <row r="45" spans="1:8" ht="12.75">
      <c r="A45" s="128">
        <v>80113</v>
      </c>
      <c r="B45" s="11"/>
      <c r="C45" s="15" t="s">
        <v>134</v>
      </c>
      <c r="D45" s="33"/>
      <c r="E45" s="33"/>
      <c r="F45" s="33"/>
      <c r="G45" s="33"/>
      <c r="H45" s="33"/>
    </row>
    <row r="46" spans="1:8" ht="12.75">
      <c r="A46" s="11"/>
      <c r="B46" s="11" t="s">
        <v>19</v>
      </c>
      <c r="C46" s="12" t="s">
        <v>21</v>
      </c>
      <c r="D46" s="33">
        <v>48500</v>
      </c>
      <c r="E46" s="33">
        <v>48500</v>
      </c>
      <c r="F46" s="39" t="s">
        <v>100</v>
      </c>
      <c r="G46" s="39" t="s">
        <v>100</v>
      </c>
      <c r="H46" s="39" t="s">
        <v>100</v>
      </c>
    </row>
    <row r="47" spans="1:8" ht="12.75">
      <c r="A47" s="128">
        <v>80146</v>
      </c>
      <c r="B47" s="70"/>
      <c r="C47" s="47" t="s">
        <v>135</v>
      </c>
      <c r="D47" s="48"/>
      <c r="E47" s="48"/>
      <c r="F47" s="48"/>
      <c r="G47" s="48"/>
      <c r="H47" s="48"/>
    </row>
    <row r="48" spans="1:8" ht="12.75">
      <c r="A48" s="11"/>
      <c r="B48" s="11">
        <v>4300</v>
      </c>
      <c r="C48" s="12" t="s">
        <v>21</v>
      </c>
      <c r="D48" s="33">
        <v>1800</v>
      </c>
      <c r="E48" s="33">
        <v>1800</v>
      </c>
      <c r="F48" s="39" t="s">
        <v>100</v>
      </c>
      <c r="G48" s="39" t="s">
        <v>100</v>
      </c>
      <c r="H48" s="39" t="s">
        <v>100</v>
      </c>
    </row>
    <row r="49" spans="1:8" ht="12.75">
      <c r="A49" s="11"/>
      <c r="B49" s="11" t="s">
        <v>70</v>
      </c>
      <c r="C49" s="12" t="s">
        <v>72</v>
      </c>
      <c r="D49" s="33">
        <v>4400</v>
      </c>
      <c r="E49" s="33">
        <v>4400</v>
      </c>
      <c r="F49" s="39" t="s">
        <v>100</v>
      </c>
      <c r="G49" s="39" t="s">
        <v>100</v>
      </c>
      <c r="H49" s="39" t="s">
        <v>100</v>
      </c>
    </row>
    <row r="50" spans="1:8" ht="12.75">
      <c r="A50" s="20"/>
      <c r="B50" s="312"/>
      <c r="C50" s="80" t="s">
        <v>136</v>
      </c>
      <c r="D50" s="51">
        <f>SUM(D48:D49)</f>
        <v>6200</v>
      </c>
      <c r="E50" s="51">
        <f>SUM(E48:E49)</f>
        <v>6200</v>
      </c>
      <c r="F50" s="52" t="s">
        <v>100</v>
      </c>
      <c r="G50" s="52" t="s">
        <v>100</v>
      </c>
      <c r="H50" s="52" t="s">
        <v>100</v>
      </c>
    </row>
    <row r="51" spans="1:8" ht="12.75">
      <c r="A51" s="61"/>
      <c r="B51" s="62"/>
      <c r="C51" s="25" t="s">
        <v>137</v>
      </c>
      <c r="D51" s="37">
        <f>SUM(D50,D46,D44)</f>
        <v>1115100</v>
      </c>
      <c r="E51" s="37">
        <f>SUM(E50,E46,E44)</f>
        <v>1115100</v>
      </c>
      <c r="F51" s="38" t="s">
        <v>100</v>
      </c>
      <c r="G51" s="38" t="s">
        <v>100</v>
      </c>
      <c r="H51" s="38" t="s">
        <v>100</v>
      </c>
    </row>
    <row r="52" spans="1:8" ht="12.75">
      <c r="A52" s="109">
        <v>854</v>
      </c>
      <c r="B52" s="4"/>
      <c r="C52" s="122" t="s">
        <v>149</v>
      </c>
      <c r="D52" s="139"/>
      <c r="E52" s="33"/>
      <c r="F52" s="33"/>
      <c r="G52" s="33"/>
      <c r="H52" s="33"/>
    </row>
    <row r="53" spans="1:8" ht="12.75">
      <c r="A53" s="128">
        <v>85401</v>
      </c>
      <c r="B53" s="318"/>
      <c r="C53" s="15" t="s">
        <v>150</v>
      </c>
      <c r="D53" s="139"/>
      <c r="E53" s="33"/>
      <c r="F53" s="33"/>
      <c r="G53" s="33"/>
      <c r="H53" s="33"/>
    </row>
    <row r="54" spans="1:8" ht="12.75">
      <c r="A54" s="68"/>
      <c r="B54" s="11">
        <v>3020</v>
      </c>
      <c r="C54" s="12" t="s">
        <v>452</v>
      </c>
      <c r="D54" s="33">
        <v>2054</v>
      </c>
      <c r="E54" s="33">
        <v>2054</v>
      </c>
      <c r="F54" s="39" t="s">
        <v>100</v>
      </c>
      <c r="G54" s="39" t="s">
        <v>100</v>
      </c>
      <c r="H54" s="39" t="s">
        <v>100</v>
      </c>
    </row>
    <row r="55" spans="1:8" ht="12.75">
      <c r="A55" s="68"/>
      <c r="B55" s="11">
        <v>4010</v>
      </c>
      <c r="C55" s="12" t="s">
        <v>334</v>
      </c>
      <c r="D55" s="33">
        <v>19573</v>
      </c>
      <c r="E55" s="33">
        <v>19573</v>
      </c>
      <c r="F55" s="39" t="s">
        <v>100</v>
      </c>
      <c r="G55" s="39" t="s">
        <v>100</v>
      </c>
      <c r="H55" s="39" t="s">
        <v>100</v>
      </c>
    </row>
    <row r="56" spans="1:8" ht="12.75">
      <c r="A56" s="68"/>
      <c r="B56" s="11">
        <v>4040</v>
      </c>
      <c r="C56" s="12" t="s">
        <v>78</v>
      </c>
      <c r="D56" s="33">
        <v>1544</v>
      </c>
      <c r="E56" s="33">
        <v>1544</v>
      </c>
      <c r="F56" s="39" t="s">
        <v>100</v>
      </c>
      <c r="G56" s="39" t="s">
        <v>100</v>
      </c>
      <c r="H56" s="39" t="s">
        <v>100</v>
      </c>
    </row>
    <row r="57" spans="1:8" ht="12.75">
      <c r="A57" s="11"/>
      <c r="B57" s="11" t="s">
        <v>58</v>
      </c>
      <c r="C57" s="12" t="s">
        <v>322</v>
      </c>
      <c r="D57" s="34">
        <v>4123</v>
      </c>
      <c r="E57" s="34">
        <v>4123</v>
      </c>
      <c r="F57" s="35" t="s">
        <v>100</v>
      </c>
      <c r="G57" s="35" t="s">
        <v>100</v>
      </c>
      <c r="H57" s="35" t="s">
        <v>100</v>
      </c>
    </row>
    <row r="58" spans="1:8" ht="12.75">
      <c r="A58" s="11"/>
      <c r="B58" s="13"/>
      <c r="C58" s="12" t="s">
        <v>233</v>
      </c>
      <c r="D58" s="33"/>
      <c r="E58" s="33"/>
      <c r="F58" s="33"/>
      <c r="G58" s="33"/>
      <c r="H58" s="33"/>
    </row>
    <row r="59" spans="1:8" ht="12.75">
      <c r="A59" s="11"/>
      <c r="B59" s="13" t="s">
        <v>234</v>
      </c>
      <c r="C59" s="23" t="s">
        <v>368</v>
      </c>
      <c r="D59" s="33">
        <v>3768</v>
      </c>
      <c r="E59" s="33">
        <v>3768</v>
      </c>
      <c r="F59" s="39" t="s">
        <v>100</v>
      </c>
      <c r="G59" s="39" t="s">
        <v>100</v>
      </c>
      <c r="H59" s="39" t="s">
        <v>100</v>
      </c>
    </row>
    <row r="60" spans="1:8" ht="12.75" customHeight="1">
      <c r="A60" s="11"/>
      <c r="B60" s="13" t="s">
        <v>235</v>
      </c>
      <c r="C60" s="23" t="s">
        <v>450</v>
      </c>
      <c r="D60" s="66">
        <v>355</v>
      </c>
      <c r="E60" s="66">
        <v>355</v>
      </c>
      <c r="F60" s="67" t="s">
        <v>100</v>
      </c>
      <c r="G60" s="67" t="s">
        <v>100</v>
      </c>
      <c r="H60" s="67" t="s">
        <v>100</v>
      </c>
    </row>
    <row r="61" spans="1:8" ht="12.75" customHeight="1">
      <c r="A61" s="11"/>
      <c r="B61" s="13"/>
      <c r="C61" s="23"/>
      <c r="D61" s="66"/>
      <c r="E61" s="66"/>
      <c r="F61" s="67"/>
      <c r="G61" s="67"/>
      <c r="H61" s="67"/>
    </row>
    <row r="62" spans="1:8" ht="12.75">
      <c r="A62" s="11"/>
      <c r="B62" s="13" t="s">
        <v>59</v>
      </c>
      <c r="C62" s="12" t="s">
        <v>323</v>
      </c>
      <c r="D62" s="34">
        <v>560</v>
      </c>
      <c r="E62" s="34">
        <v>560</v>
      </c>
      <c r="F62" s="35" t="s">
        <v>100</v>
      </c>
      <c r="G62" s="35" t="s">
        <v>100</v>
      </c>
      <c r="H62" s="35" t="s">
        <v>100</v>
      </c>
    </row>
    <row r="63" spans="1:8" ht="12.75">
      <c r="A63" s="11"/>
      <c r="B63" s="11"/>
      <c r="C63" s="12" t="s">
        <v>233</v>
      </c>
      <c r="D63" s="33"/>
      <c r="E63" s="33"/>
      <c r="F63" s="33"/>
      <c r="G63" s="33"/>
      <c r="H63" s="33"/>
    </row>
    <row r="64" spans="1:8" ht="12.75">
      <c r="A64" s="11"/>
      <c r="B64" s="13" t="s">
        <v>236</v>
      </c>
      <c r="C64" s="23" t="s">
        <v>318</v>
      </c>
      <c r="D64" s="33">
        <v>515</v>
      </c>
      <c r="E64" s="33">
        <v>515</v>
      </c>
      <c r="F64" s="39" t="s">
        <v>100</v>
      </c>
      <c r="G64" s="39" t="s">
        <v>100</v>
      </c>
      <c r="H64" s="39" t="s">
        <v>100</v>
      </c>
    </row>
    <row r="65" spans="1:8" ht="12" customHeight="1">
      <c r="A65" s="11"/>
      <c r="B65" s="13" t="s">
        <v>237</v>
      </c>
      <c r="C65" s="23" t="s">
        <v>480</v>
      </c>
      <c r="D65" s="66">
        <v>45</v>
      </c>
      <c r="E65" s="66">
        <v>45</v>
      </c>
      <c r="F65" s="67" t="s">
        <v>100</v>
      </c>
      <c r="G65" s="67" t="s">
        <v>100</v>
      </c>
      <c r="H65" s="67" t="s">
        <v>100</v>
      </c>
    </row>
    <row r="66" spans="1:8" ht="12.75">
      <c r="A66" s="11"/>
      <c r="B66" s="11">
        <v>4440</v>
      </c>
      <c r="C66" s="12" t="s">
        <v>81</v>
      </c>
      <c r="D66" s="34">
        <v>1946</v>
      </c>
      <c r="E66" s="34">
        <v>1946</v>
      </c>
      <c r="F66" s="83" t="s">
        <v>100</v>
      </c>
      <c r="G66" s="83" t="s">
        <v>100</v>
      </c>
      <c r="H66" s="83" t="s">
        <v>100</v>
      </c>
    </row>
    <row r="67" spans="1:8" ht="12.75">
      <c r="A67" s="11"/>
      <c r="B67" s="11"/>
      <c r="C67" s="12" t="s">
        <v>233</v>
      </c>
      <c r="D67" s="33"/>
      <c r="E67" s="33"/>
      <c r="F67" s="39"/>
      <c r="G67" s="39"/>
      <c r="H67" s="39"/>
    </row>
    <row r="68" spans="1:8" ht="12.75">
      <c r="A68" s="11"/>
      <c r="B68" s="13" t="s">
        <v>320</v>
      </c>
      <c r="C68" s="23" t="s">
        <v>529</v>
      </c>
      <c r="D68" s="34">
        <v>1946</v>
      </c>
      <c r="E68" s="34">
        <v>1946</v>
      </c>
      <c r="F68" s="35"/>
      <c r="G68" s="35"/>
      <c r="H68" s="35"/>
    </row>
    <row r="69" spans="1:8" ht="12.75">
      <c r="A69" s="11"/>
      <c r="B69" s="18"/>
      <c r="C69" s="359" t="s">
        <v>151</v>
      </c>
      <c r="D69" s="268">
        <f>SUM(D54:D57,D62,D66)</f>
        <v>29800</v>
      </c>
      <c r="E69" s="266">
        <f>SUM(E54:E57,E62,E66)</f>
        <v>29800</v>
      </c>
      <c r="F69" s="267"/>
      <c r="G69" s="267"/>
      <c r="H69" s="267"/>
    </row>
    <row r="70" spans="1:8" ht="25.5">
      <c r="A70" s="128">
        <v>85412</v>
      </c>
      <c r="B70" s="351"/>
      <c r="C70" s="352" t="s">
        <v>352</v>
      </c>
      <c r="D70" s="139"/>
      <c r="E70" s="33"/>
      <c r="F70" s="39"/>
      <c r="G70" s="39"/>
      <c r="H70" s="39"/>
    </row>
    <row r="71" spans="1:8" ht="12.75">
      <c r="A71" s="9"/>
      <c r="B71" s="18" t="s">
        <v>19</v>
      </c>
      <c r="C71" s="58" t="s">
        <v>21</v>
      </c>
      <c r="D71" s="139">
        <v>4600</v>
      </c>
      <c r="E71" s="33">
        <v>4600</v>
      </c>
      <c r="F71" s="39" t="s">
        <v>100</v>
      </c>
      <c r="G71" s="39" t="s">
        <v>100</v>
      </c>
      <c r="H71" s="39" t="s">
        <v>100</v>
      </c>
    </row>
    <row r="72" spans="1:8" s="108" customFormat="1" ht="13.5" thickBot="1">
      <c r="A72" s="276"/>
      <c r="B72" s="353"/>
      <c r="C72" s="354" t="s">
        <v>155</v>
      </c>
      <c r="D72" s="42">
        <f>SUM(D69,D71)</f>
        <v>34400</v>
      </c>
      <c r="E72" s="42">
        <f>SUM(E69,E71)</f>
        <v>34400</v>
      </c>
      <c r="F72" s="43" t="s">
        <v>100</v>
      </c>
      <c r="G72" s="43" t="s">
        <v>100</v>
      </c>
      <c r="H72" s="43" t="s">
        <v>100</v>
      </c>
    </row>
    <row r="73" spans="1:8" ht="19.5" thickBot="1">
      <c r="A73" s="210"/>
      <c r="B73" s="355"/>
      <c r="C73" s="212" t="s">
        <v>223</v>
      </c>
      <c r="D73" s="213">
        <f>SUM(D51,D72)</f>
        <v>1149500</v>
      </c>
      <c r="E73" s="213">
        <f>SUM(E51,E72)</f>
        <v>1149500</v>
      </c>
      <c r="F73" s="356" t="s">
        <v>100</v>
      </c>
      <c r="G73" s="356" t="s">
        <v>100</v>
      </c>
      <c r="H73" s="357" t="s">
        <v>100</v>
      </c>
    </row>
  </sheetData>
  <mergeCells count="8">
    <mergeCell ref="E11:H12"/>
    <mergeCell ref="A12:A13"/>
    <mergeCell ref="G2:H2"/>
    <mergeCell ref="G3:H3"/>
    <mergeCell ref="G4:H4"/>
    <mergeCell ref="B11:B13"/>
    <mergeCell ref="C11:C13"/>
    <mergeCell ref="D11:D13"/>
  </mergeCells>
  <printOptions horizontalCentered="1"/>
  <pageMargins left="0.2755905511811024" right="0.55" top="0.69" bottom="0.2755905511811024" header="0.31496062992125984" footer="0.1968503937007874"/>
  <pageSetup fitToHeight="2" horizontalDpi="360" verticalDpi="360" orientation="landscape" paperSize="9" scale="90" r:id="rId2"/>
  <headerFooter alignWithMargins="0">
    <oddHeader>&amp;C- &amp;P -</oddHeader>
  </headerFooter>
  <rowBreaks count="1" manualBreakCount="1">
    <brk id="36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H34"/>
  <sheetViews>
    <sheetView view="pageBreakPreview" zoomScaleSheetLayoutView="100" workbookViewId="0" topLeftCell="A1">
      <selection activeCell="C23" sqref="C23"/>
    </sheetView>
  </sheetViews>
  <sheetFormatPr defaultColWidth="9.140625" defaultRowHeight="12.75"/>
  <cols>
    <col min="3" max="3" width="49.7109375" style="0" customWidth="1"/>
    <col min="4" max="8" width="14.7109375" style="0" customWidth="1"/>
  </cols>
  <sheetData>
    <row r="1" spans="7:8" s="112" customFormat="1" ht="12.75">
      <c r="G1" s="120" t="s">
        <v>259</v>
      </c>
      <c r="H1" s="113"/>
    </row>
    <row r="2" spans="7:8" s="112" customFormat="1" ht="12.75">
      <c r="G2" s="454" t="s">
        <v>369</v>
      </c>
      <c r="H2" s="454"/>
    </row>
    <row r="3" spans="7:8" s="112" customFormat="1" ht="12.75">
      <c r="G3" s="454" t="s">
        <v>225</v>
      </c>
      <c r="H3" s="454"/>
    </row>
    <row r="4" spans="7:8" s="112" customFormat="1" ht="12.75">
      <c r="G4" s="454" t="s">
        <v>370</v>
      </c>
      <c r="H4" s="454"/>
    </row>
    <row r="5" s="112" customFormat="1" ht="18.75">
      <c r="C5" s="114"/>
    </row>
    <row r="6" spans="3:8" s="112" customFormat="1" ht="15.75">
      <c r="C6" s="115"/>
      <c r="G6" s="113"/>
      <c r="H6" s="113"/>
    </row>
    <row r="7" s="112" customFormat="1" ht="15.75">
      <c r="C7" s="115"/>
    </row>
    <row r="8" s="112" customFormat="1" ht="12.75"/>
    <row r="9" s="112" customFormat="1" ht="12.75"/>
    <row r="10" s="112" customFormat="1" ht="12.75"/>
    <row r="11" spans="1:8" ht="12.75">
      <c r="A11" s="2" t="s">
        <v>0</v>
      </c>
      <c r="B11" s="475" t="s">
        <v>1</v>
      </c>
      <c r="C11" s="475" t="s">
        <v>2</v>
      </c>
      <c r="D11" s="475" t="s">
        <v>3</v>
      </c>
      <c r="E11" s="475" t="s">
        <v>4</v>
      </c>
      <c r="F11" s="475"/>
      <c r="G11" s="475"/>
      <c r="H11" s="475"/>
    </row>
    <row r="12" spans="1:8" ht="12.75">
      <c r="A12" s="475" t="s">
        <v>5</v>
      </c>
      <c r="B12" s="475"/>
      <c r="C12" s="475"/>
      <c r="D12" s="475"/>
      <c r="E12" s="475"/>
      <c r="F12" s="475"/>
      <c r="G12" s="475"/>
      <c r="H12" s="475"/>
    </row>
    <row r="13" spans="1:8" ht="90" customHeight="1">
      <c r="A13" s="475"/>
      <c r="B13" s="475"/>
      <c r="C13" s="475"/>
      <c r="D13" s="475"/>
      <c r="E13" s="3" t="s">
        <v>6</v>
      </c>
      <c r="F13" s="3" t="s">
        <v>7</v>
      </c>
      <c r="G13" s="3" t="s">
        <v>8</v>
      </c>
      <c r="H13" s="406" t="s">
        <v>9</v>
      </c>
    </row>
    <row r="14" spans="1:8" ht="12.75">
      <c r="A14" s="2" t="s">
        <v>10</v>
      </c>
      <c r="B14" s="2" t="s">
        <v>11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</row>
    <row r="15" spans="1:8" ht="12.75">
      <c r="A15" s="109" t="s">
        <v>123</v>
      </c>
      <c r="B15" s="4"/>
      <c r="C15" s="122" t="s">
        <v>125</v>
      </c>
      <c r="D15" s="33"/>
      <c r="E15" s="33"/>
      <c r="F15" s="33"/>
      <c r="G15" s="33"/>
      <c r="H15" s="33"/>
    </row>
    <row r="16" spans="1:8" ht="12.75">
      <c r="A16" s="128" t="s">
        <v>131</v>
      </c>
      <c r="B16" s="11"/>
      <c r="C16" s="15" t="s">
        <v>132</v>
      </c>
      <c r="D16" s="33"/>
      <c r="E16" s="33"/>
      <c r="F16" s="33"/>
      <c r="G16" s="33"/>
      <c r="H16" s="33"/>
    </row>
    <row r="17" spans="1:8" ht="12.75">
      <c r="A17" s="11"/>
      <c r="B17" s="11" t="s">
        <v>75</v>
      </c>
      <c r="C17" s="12" t="s">
        <v>452</v>
      </c>
      <c r="D17" s="33">
        <v>3000</v>
      </c>
      <c r="E17" s="33">
        <v>3000</v>
      </c>
      <c r="F17" s="67" t="s">
        <v>100</v>
      </c>
      <c r="G17" s="67" t="s">
        <v>100</v>
      </c>
      <c r="H17" s="67" t="s">
        <v>100</v>
      </c>
    </row>
    <row r="18" spans="1:8" ht="12.75">
      <c r="A18" s="11"/>
      <c r="B18" s="11" t="s">
        <v>57</v>
      </c>
      <c r="C18" s="12" t="s">
        <v>334</v>
      </c>
      <c r="D18" s="33">
        <v>40193</v>
      </c>
      <c r="E18" s="33">
        <v>40193</v>
      </c>
      <c r="F18" s="67" t="s">
        <v>100</v>
      </c>
      <c r="G18" s="67" t="s">
        <v>100</v>
      </c>
      <c r="H18" s="67" t="s">
        <v>100</v>
      </c>
    </row>
    <row r="19" spans="1:8" ht="12.75">
      <c r="A19" s="11"/>
      <c r="B19" s="11">
        <v>4040</v>
      </c>
      <c r="C19" s="12" t="s">
        <v>78</v>
      </c>
      <c r="D19" s="33">
        <v>2433</v>
      </c>
      <c r="E19" s="33">
        <v>2433</v>
      </c>
      <c r="F19" s="67" t="s">
        <v>100</v>
      </c>
      <c r="G19" s="67" t="s">
        <v>100</v>
      </c>
      <c r="H19" s="67" t="s">
        <v>100</v>
      </c>
    </row>
    <row r="20" spans="1:8" ht="12.75">
      <c r="A20" s="11"/>
      <c r="B20" s="11" t="s">
        <v>58</v>
      </c>
      <c r="C20" s="12" t="s">
        <v>322</v>
      </c>
      <c r="D20" s="34">
        <v>8144</v>
      </c>
      <c r="E20" s="34">
        <v>8144</v>
      </c>
      <c r="F20" s="35" t="s">
        <v>100</v>
      </c>
      <c r="G20" s="35" t="s">
        <v>100</v>
      </c>
      <c r="H20" s="35" t="s">
        <v>100</v>
      </c>
    </row>
    <row r="21" spans="1:8" ht="12.75">
      <c r="A21" s="11"/>
      <c r="B21" s="13"/>
      <c r="C21" s="12" t="s">
        <v>233</v>
      </c>
      <c r="D21" s="33"/>
      <c r="E21" s="33"/>
      <c r="F21" s="33"/>
      <c r="G21" s="33"/>
      <c r="H21" s="33"/>
    </row>
    <row r="22" spans="1:8" ht="38.25">
      <c r="A22" s="11"/>
      <c r="B22" s="13" t="s">
        <v>234</v>
      </c>
      <c r="C22" s="23" t="s">
        <v>557</v>
      </c>
      <c r="D22" s="33">
        <v>7634</v>
      </c>
      <c r="E22" s="33">
        <v>7634</v>
      </c>
      <c r="F22" s="39" t="s">
        <v>100</v>
      </c>
      <c r="G22" s="39" t="s">
        <v>100</v>
      </c>
      <c r="H22" s="39" t="s">
        <v>100</v>
      </c>
    </row>
    <row r="23" spans="1:8" ht="24.75" customHeight="1">
      <c r="A23" s="11"/>
      <c r="B23" s="13" t="s">
        <v>235</v>
      </c>
      <c r="C23" s="23" t="s">
        <v>416</v>
      </c>
      <c r="D23" s="66">
        <v>510</v>
      </c>
      <c r="E23" s="66">
        <v>510</v>
      </c>
      <c r="F23" s="67" t="s">
        <v>100</v>
      </c>
      <c r="G23" s="67" t="s">
        <v>100</v>
      </c>
      <c r="H23" s="67" t="s">
        <v>100</v>
      </c>
    </row>
    <row r="24" spans="1:8" ht="12.75">
      <c r="A24" s="11"/>
      <c r="B24" s="13" t="s">
        <v>59</v>
      </c>
      <c r="C24" s="12" t="s">
        <v>323</v>
      </c>
      <c r="D24" s="34">
        <v>1110</v>
      </c>
      <c r="E24" s="34">
        <v>1110</v>
      </c>
      <c r="F24" s="35" t="s">
        <v>100</v>
      </c>
      <c r="G24" s="35" t="s">
        <v>100</v>
      </c>
      <c r="H24" s="35" t="s">
        <v>100</v>
      </c>
    </row>
    <row r="25" spans="1:8" ht="12.75">
      <c r="A25" s="11"/>
      <c r="B25" s="11"/>
      <c r="C25" s="12" t="s">
        <v>233</v>
      </c>
      <c r="D25" s="33"/>
      <c r="E25" s="33"/>
      <c r="F25" s="33"/>
      <c r="G25" s="33"/>
      <c r="H25" s="33"/>
    </row>
    <row r="26" spans="1:8" ht="12.75">
      <c r="A26" s="11"/>
      <c r="B26" s="13" t="s">
        <v>236</v>
      </c>
      <c r="C26" s="23" t="s">
        <v>318</v>
      </c>
      <c r="D26" s="33">
        <v>1040</v>
      </c>
      <c r="E26" s="33">
        <v>1040</v>
      </c>
      <c r="F26" s="39" t="s">
        <v>100</v>
      </c>
      <c r="G26" s="39" t="s">
        <v>100</v>
      </c>
      <c r="H26" s="39" t="s">
        <v>100</v>
      </c>
    </row>
    <row r="27" spans="1:8" ht="18.75" customHeight="1">
      <c r="A27" s="11"/>
      <c r="B27" s="13" t="s">
        <v>237</v>
      </c>
      <c r="C27" s="23" t="s">
        <v>480</v>
      </c>
      <c r="D27" s="66">
        <v>70</v>
      </c>
      <c r="E27" s="66">
        <v>70</v>
      </c>
      <c r="F27" s="67" t="s">
        <v>100</v>
      </c>
      <c r="G27" s="67" t="s">
        <v>100</v>
      </c>
      <c r="H27" s="67" t="s">
        <v>100</v>
      </c>
    </row>
    <row r="28" spans="1:8" ht="12.75">
      <c r="A28" s="68"/>
      <c r="B28" s="11">
        <v>4210</v>
      </c>
      <c r="C28" s="12" t="s">
        <v>79</v>
      </c>
      <c r="D28" s="33">
        <v>635</v>
      </c>
      <c r="E28" s="33">
        <v>635</v>
      </c>
      <c r="F28" s="67" t="s">
        <v>100</v>
      </c>
      <c r="G28" s="67" t="s">
        <v>100</v>
      </c>
      <c r="H28" s="67" t="s">
        <v>100</v>
      </c>
    </row>
    <row r="29" spans="1:8" ht="12.75">
      <c r="A29" s="11"/>
      <c r="B29" s="11">
        <v>4240</v>
      </c>
      <c r="C29" s="12" t="s">
        <v>127</v>
      </c>
      <c r="D29" s="33">
        <v>500</v>
      </c>
      <c r="E29" s="33">
        <v>500</v>
      </c>
      <c r="F29" s="67" t="s">
        <v>100</v>
      </c>
      <c r="G29" s="67" t="s">
        <v>100</v>
      </c>
      <c r="H29" s="67" t="s">
        <v>100</v>
      </c>
    </row>
    <row r="30" spans="1:8" ht="12.75">
      <c r="A30" s="11"/>
      <c r="B30" s="11">
        <v>4440</v>
      </c>
      <c r="C30" s="12" t="s">
        <v>81</v>
      </c>
      <c r="D30" s="34">
        <v>4685</v>
      </c>
      <c r="E30" s="34">
        <v>4685</v>
      </c>
      <c r="F30" s="83" t="s">
        <v>100</v>
      </c>
      <c r="G30" s="83" t="s">
        <v>100</v>
      </c>
      <c r="H30" s="83" t="s">
        <v>100</v>
      </c>
    </row>
    <row r="31" spans="1:8" ht="12.75">
      <c r="A31" s="11"/>
      <c r="B31" s="11"/>
      <c r="C31" s="12" t="s">
        <v>233</v>
      </c>
      <c r="D31" s="33"/>
      <c r="E31" s="33"/>
      <c r="F31" s="39"/>
      <c r="G31" s="39"/>
      <c r="H31" s="39"/>
    </row>
    <row r="32" spans="1:8" ht="24.75" customHeight="1">
      <c r="A32" s="11"/>
      <c r="B32" s="13" t="s">
        <v>320</v>
      </c>
      <c r="C32" s="23" t="s">
        <v>534</v>
      </c>
      <c r="D32" s="33">
        <v>4685</v>
      </c>
      <c r="E32" s="33">
        <v>4685</v>
      </c>
      <c r="F32" s="39" t="s">
        <v>100</v>
      </c>
      <c r="G32" s="39" t="s">
        <v>100</v>
      </c>
      <c r="H32" s="39" t="s">
        <v>100</v>
      </c>
    </row>
    <row r="33" spans="1:8" ht="13.5" thickBot="1">
      <c r="A33" s="304"/>
      <c r="B33" s="270"/>
      <c r="C33" s="31" t="s">
        <v>137</v>
      </c>
      <c r="D33" s="42">
        <f>SUM(D17:D20,D24,D28:D30)</f>
        <v>60700</v>
      </c>
      <c r="E33" s="42">
        <f>SUM(E17:E20,E24,E28:E30)</f>
        <v>60700</v>
      </c>
      <c r="F33" s="43" t="s">
        <v>100</v>
      </c>
      <c r="G33" s="43" t="s">
        <v>100</v>
      </c>
      <c r="H33" s="43" t="s">
        <v>100</v>
      </c>
    </row>
    <row r="34" spans="1:8" ht="19.5" thickBot="1">
      <c r="A34" s="210"/>
      <c r="B34" s="355"/>
      <c r="C34" s="212" t="s">
        <v>223</v>
      </c>
      <c r="D34" s="213">
        <f>SUM(D33)</f>
        <v>60700</v>
      </c>
      <c r="E34" s="213">
        <f>SUM(E33)</f>
        <v>60700</v>
      </c>
      <c r="F34" s="356" t="s">
        <v>100</v>
      </c>
      <c r="G34" s="356" t="s">
        <v>100</v>
      </c>
      <c r="H34" s="357" t="s">
        <v>100</v>
      </c>
    </row>
  </sheetData>
  <mergeCells count="8">
    <mergeCell ref="A12:A13"/>
    <mergeCell ref="G2:H2"/>
    <mergeCell ref="G3:H3"/>
    <mergeCell ref="G4:H4"/>
    <mergeCell ref="B11:B13"/>
    <mergeCell ref="C11:C13"/>
    <mergeCell ref="D11:D13"/>
    <mergeCell ref="E11:H12"/>
  </mergeCells>
  <printOptions horizontalCentered="1" verticalCentered="1"/>
  <pageMargins left="0.3937007874015748" right="0.5511811023622047" top="0.4330708661417323" bottom="0.4724409448818898" header="0.35433070866141736" footer="0.5118110236220472"/>
  <pageSetup horizontalDpi="360" verticalDpi="36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finansowy Gminy Trzcińsko-Zdrój w układzie wykonawczym</dc:title>
  <dc:subject/>
  <dc:creator>Bachta Marcin</dc:creator>
  <cp:keywords/>
  <dc:description/>
  <cp:lastModifiedBy>JadwigaL</cp:lastModifiedBy>
  <cp:lastPrinted>2005-02-14T13:26:18Z</cp:lastPrinted>
  <dcterms:created xsi:type="dcterms:W3CDTF">2003-01-29T11:33:05Z</dcterms:created>
  <dcterms:modified xsi:type="dcterms:W3CDTF">2005-02-14T14:12:05Z</dcterms:modified>
  <cp:category/>
  <cp:version/>
  <cp:contentType/>
  <cp:contentStatus/>
</cp:coreProperties>
</file>